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G:\My Drive\PerencanaanSDA baru\Satu Data\"/>
    </mc:Choice>
  </mc:AlternateContent>
  <xr:revisionPtr revIDLastSave="0" documentId="13_ncr:1_{243E4201-7E15-46E0-81FE-2FFE82CAFFA4}" xr6:coauthVersionLast="47" xr6:coauthVersionMax="47" xr10:uidLastSave="{00000000-0000-0000-0000-000000000000}"/>
  <bookViews>
    <workbookView xWindow="-108" yWindow="-108" windowWidth="23256" windowHeight="13896" xr2:uid="{00000000-000D-0000-FFFF-FFFF00000000}"/>
  </bookViews>
  <sheets>
    <sheet name="Rekap Inventarisasi" sheetId="1" r:id="rId1"/>
    <sheet name="Sheet1" sheetId="3" r:id="rId2"/>
  </sheets>
  <definedNames>
    <definedName name="_xlnm.Print_Area" localSheetId="0">'Rekap Inventarisasi'!$A$1:$Q$260</definedName>
    <definedName name="_xlnm.Print_Area" localSheetId="1">Sheet1!$A$4:$H$28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3" l="1"/>
  <c r="G16" i="3"/>
  <c r="G15" i="3"/>
  <c r="G14" i="3"/>
  <c r="G13" i="3"/>
  <c r="G12" i="3"/>
  <c r="G11" i="3"/>
  <c r="G10" i="3"/>
  <c r="G9" i="3"/>
  <c r="G8" i="3"/>
  <c r="G7" i="3"/>
  <c r="F6" i="3"/>
  <c r="F500" i="1"/>
  <c r="S543" i="1"/>
  <c r="S540" i="1"/>
  <c r="S539" i="1"/>
  <c r="S537" i="1"/>
  <c r="S535" i="1"/>
  <c r="S533" i="1"/>
  <c r="S532" i="1"/>
  <c r="S531" i="1"/>
  <c r="S530" i="1"/>
  <c r="S529" i="1"/>
  <c r="S528" i="1"/>
  <c r="S527" i="1"/>
  <c r="S526" i="1"/>
  <c r="S524" i="1"/>
  <c r="S523" i="1"/>
  <c r="S522" i="1"/>
  <c r="S521" i="1"/>
  <c r="S519" i="1"/>
  <c r="S518" i="1"/>
  <c r="S517" i="1"/>
  <c r="S516" i="1"/>
  <c r="S515" i="1"/>
  <c r="S512" i="1"/>
  <c r="S511" i="1"/>
  <c r="S510" i="1"/>
  <c r="S509" i="1"/>
  <c r="S508" i="1"/>
  <c r="S507" i="1"/>
  <c r="S506" i="1"/>
  <c r="S503" i="1"/>
  <c r="S499" i="1"/>
  <c r="S498" i="1"/>
  <c r="S496" i="1"/>
  <c r="S495" i="1"/>
  <c r="S494" i="1"/>
  <c r="S492" i="1"/>
  <c r="S491" i="1"/>
  <c r="S489" i="1"/>
  <c r="S488" i="1"/>
  <c r="S487" i="1"/>
  <c r="S486" i="1"/>
  <c r="S485" i="1"/>
  <c r="S484" i="1"/>
  <c r="S483" i="1"/>
  <c r="S481" i="1"/>
  <c r="S479" i="1"/>
  <c r="S477" i="1"/>
  <c r="S476" i="1"/>
  <c r="S475" i="1"/>
  <c r="S474" i="1"/>
  <c r="S473" i="1"/>
  <c r="S471" i="1"/>
  <c r="S470" i="1"/>
  <c r="S469" i="1"/>
  <c r="S468" i="1"/>
  <c r="S467" i="1"/>
  <c r="S464" i="1"/>
  <c r="S461" i="1"/>
  <c r="S460" i="1"/>
  <c r="S459" i="1"/>
  <c r="S457" i="1"/>
  <c r="S454" i="1"/>
  <c r="S453" i="1"/>
  <c r="S452" i="1"/>
  <c r="S451" i="1"/>
  <c r="S450" i="1"/>
  <c r="S429" i="1"/>
  <c r="S401" i="1"/>
  <c r="S304" i="1"/>
  <c r="S290" i="1"/>
  <c r="S289" i="1"/>
  <c r="S277" i="1"/>
  <c r="S276" i="1"/>
  <c r="S275" i="1"/>
  <c r="S274" i="1"/>
  <c r="S272" i="1"/>
  <c r="S271" i="1"/>
  <c r="S270" i="1"/>
  <c r="S268" i="1"/>
  <c r="S267" i="1"/>
  <c r="S266" i="1"/>
  <c r="S265" i="1"/>
  <c r="S247" i="1"/>
  <c r="S246" i="1"/>
  <c r="S245" i="1"/>
  <c r="S244" i="1"/>
  <c r="S243" i="1"/>
  <c r="S242" i="1"/>
  <c r="S241" i="1"/>
  <c r="S240" i="1"/>
  <c r="S239" i="1"/>
  <c r="S238" i="1"/>
  <c r="S237" i="1"/>
  <c r="S236" i="1"/>
  <c r="S235" i="1"/>
  <c r="S234" i="1"/>
  <c r="S233" i="1"/>
  <c r="S232" i="1"/>
  <c r="S231" i="1"/>
  <c r="S230" i="1"/>
  <c r="S229" i="1"/>
  <c r="S228" i="1"/>
  <c r="S227" i="1"/>
  <c r="S226" i="1"/>
  <c r="S225" i="1"/>
  <c r="S224" i="1"/>
  <c r="S223" i="1"/>
  <c r="S222" i="1"/>
  <c r="S221" i="1"/>
  <c r="S220" i="1"/>
  <c r="S219" i="1"/>
  <c r="S218" i="1"/>
  <c r="S217" i="1"/>
  <c r="S216" i="1"/>
  <c r="S215" i="1"/>
  <c r="S214" i="1"/>
  <c r="S213" i="1"/>
  <c r="S212" i="1"/>
  <c r="S211" i="1"/>
  <c r="S210" i="1"/>
  <c r="S209" i="1"/>
  <c r="S208" i="1"/>
  <c r="S207" i="1"/>
  <c r="S206" i="1"/>
  <c r="S205" i="1"/>
  <c r="S204" i="1"/>
  <c r="S203" i="1"/>
  <c r="S202" i="1"/>
  <c r="S201" i="1"/>
  <c r="S200" i="1"/>
  <c r="S199" i="1"/>
  <c r="S198" i="1"/>
  <c r="S197" i="1"/>
  <c r="S196" i="1"/>
  <c r="S195" i="1"/>
  <c r="S194" i="1"/>
  <c r="S193" i="1"/>
  <c r="S192" i="1"/>
  <c r="S191" i="1"/>
  <c r="S190" i="1"/>
  <c r="S189" i="1"/>
  <c r="S188" i="1"/>
  <c r="S187" i="1"/>
  <c r="S186" i="1"/>
  <c r="S185" i="1"/>
  <c r="S184" i="1"/>
  <c r="S183" i="1"/>
  <c r="S182" i="1"/>
  <c r="S181" i="1"/>
  <c r="S180" i="1"/>
  <c r="S179" i="1"/>
  <c r="S178" i="1"/>
  <c r="S177" i="1"/>
  <c r="S176" i="1"/>
  <c r="S175" i="1"/>
  <c r="S174" i="1"/>
  <c r="S173" i="1"/>
  <c r="S172" i="1"/>
  <c r="S171" i="1"/>
  <c r="S170" i="1"/>
  <c r="S169" i="1"/>
  <c r="S168" i="1"/>
  <c r="S167" i="1"/>
  <c r="S166" i="1"/>
  <c r="S165" i="1"/>
  <c r="S164" i="1"/>
  <c r="S163" i="1"/>
  <c r="S162" i="1"/>
  <c r="S161" i="1"/>
  <c r="S160" i="1"/>
  <c r="S159" i="1"/>
  <c r="S158" i="1"/>
  <c r="S157" i="1"/>
  <c r="S156" i="1"/>
  <c r="S155" i="1"/>
  <c r="S154" i="1"/>
  <c r="S153" i="1"/>
  <c r="S152" i="1"/>
  <c r="S151" i="1"/>
  <c r="S150" i="1"/>
  <c r="S149" i="1"/>
  <c r="S148" i="1"/>
  <c r="S147" i="1"/>
  <c r="S146" i="1"/>
  <c r="S145" i="1"/>
  <c r="S144" i="1"/>
  <c r="S143" i="1"/>
  <c r="S142" i="1"/>
  <c r="S141" i="1"/>
  <c r="S140" i="1"/>
  <c r="S139" i="1"/>
  <c r="S138" i="1"/>
  <c r="S137" i="1"/>
  <c r="S136" i="1"/>
  <c r="S135" i="1"/>
  <c r="S134" i="1"/>
  <c r="S133" i="1"/>
  <c r="S132" i="1"/>
  <c r="S131" i="1"/>
  <c r="S130" i="1"/>
  <c r="S129" i="1"/>
  <c r="S128" i="1"/>
  <c r="S127" i="1"/>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100" i="1"/>
  <c r="S99" i="1"/>
  <c r="S98" i="1"/>
  <c r="S97" i="1"/>
  <c r="S96" i="1"/>
  <c r="S95" i="1"/>
  <c r="S94" i="1"/>
  <c r="S76" i="1"/>
  <c r="S74" i="1"/>
  <c r="S72" i="1"/>
  <c r="S71" i="1"/>
  <c r="S70" i="1"/>
  <c r="S69" i="1"/>
  <c r="S66" i="1"/>
  <c r="S62" i="1"/>
  <c r="S61" i="1"/>
  <c r="S55" i="1"/>
  <c r="S54" i="1"/>
  <c r="S53" i="1"/>
  <c r="S49" i="1"/>
  <c r="S45" i="1"/>
  <c r="S44" i="1"/>
  <c r="S42" i="1"/>
  <c r="S41" i="1"/>
  <c r="S38" i="1"/>
  <c r="S33" i="1"/>
  <c r="S23" i="1"/>
  <c r="S20" i="1"/>
  <c r="S19" i="1"/>
  <c r="O493" i="1"/>
  <c r="S493" i="1" s="1"/>
  <c r="F286" i="1" l="1"/>
  <c r="F503" i="1"/>
  <c r="F508" i="1"/>
  <c r="F512" i="1"/>
  <c r="G6" i="3"/>
  <c r="F94" i="1"/>
  <c r="O472" i="1"/>
  <c r="S472" i="1" s="1"/>
  <c r="O462" i="1"/>
  <c r="S462" i="1" s="1"/>
  <c r="O458" i="1"/>
  <c r="S458" i="1" s="1"/>
  <c r="O273" i="1"/>
  <c r="S273" i="1" s="1"/>
  <c r="O269" i="1"/>
  <c r="S269" i="1" s="1"/>
  <c r="O92" i="1"/>
  <c r="S92" i="1" s="1"/>
  <c r="O90" i="1"/>
  <c r="S90" i="1" s="1"/>
  <c r="O88" i="1"/>
  <c r="S88" i="1" s="1"/>
  <c r="O86" i="1"/>
  <c r="S86" i="1" s="1"/>
  <c r="O84" i="1"/>
  <c r="S84" i="1" s="1"/>
  <c r="O82" i="1"/>
  <c r="S82" i="1" s="1"/>
  <c r="O80" i="1"/>
  <c r="S80" i="1" s="1"/>
  <c r="O78" i="1"/>
  <c r="S78" i="1" s="1"/>
  <c r="O68" i="1"/>
  <c r="S68" i="1" s="1"/>
  <c r="O63" i="1"/>
  <c r="S63" i="1" s="1"/>
  <c r="O15" i="1"/>
  <c r="S15" i="1" s="1"/>
  <c r="O5" i="1"/>
  <c r="S5" i="1" s="1"/>
  <c r="F4" i="1" s="1"/>
  <c r="F450" i="1" l="1"/>
  <c r="F248" i="1"/>
  <c r="F67" i="1"/>
</calcChain>
</file>

<file path=xl/sharedStrings.xml><?xml version="1.0" encoding="utf-8"?>
<sst xmlns="http://schemas.openxmlformats.org/spreadsheetml/2006/main" count="2993" uniqueCount="881">
  <si>
    <t>No</t>
  </si>
  <si>
    <t>Kab/Kota</t>
  </si>
  <si>
    <t>Arahan Pola PSDA WS</t>
  </si>
  <si>
    <t>PERASALAHAN DAN JENIS KEGIATAN</t>
  </si>
  <si>
    <t>Lokasi Detail</t>
  </si>
  <si>
    <t>Genangan Banjir</t>
  </si>
  <si>
    <t>Kegiatan</t>
  </si>
  <si>
    <t>Dimensi</t>
  </si>
  <si>
    <t>Satuan</t>
  </si>
  <si>
    <t>Tipe kegiatan</t>
  </si>
  <si>
    <t>Tinggi (cm)</t>
  </si>
  <si>
    <t>Luas (Ha)</t>
  </si>
  <si>
    <t>Kab. Paser</t>
  </si>
  <si>
    <t xml:space="preserve">1. Menyusun dan menetapkan masterplan drainase untuk setiap kab/kota
2. Melaksanakan pengintegrasian perencanaan, Pembangunan dan pengelolaan drainase Kawasan produktif, drainase perkotaan, drainase jalan, dan Sungai kedalam system pengendalian banjir
3. Melakukan normalisasi Sungai dan memelihara saluran air untuk meningkatkan kapasitas pengaliran air </t>
  </si>
  <si>
    <t>1. Salah satu lokasi rawan banjir adalah Kec. Tanah Grogot
2. Pengendalian banjir rutin tahunan, seperti normalisasi, pengerukan sedimen/sampah, dll</t>
  </si>
  <si>
    <t>Desa Tanah Grogot</t>
  </si>
  <si>
    <t>Jl. Soedirman pertigaan Jl. Manteri - Jl. Kusuma Bangsa</t>
  </si>
  <si>
    <t>1. Saluran menuju outfall tertutup
2. Sedimentasi pada gorong-gorong
3. Sebagian saluran inlet tertutup</t>
  </si>
  <si>
    <t>Pembangunan outfall + pintu klep</t>
  </si>
  <si>
    <t>titik</t>
  </si>
  <si>
    <t>Rehabilitasi</t>
  </si>
  <si>
    <t>Pengerukan sedimen di inlet, gorong-gorong dan sepanjang salurannya</t>
  </si>
  <si>
    <t>m</t>
  </si>
  <si>
    <t>Lubang biopori</t>
  </si>
  <si>
    <t>bh</t>
  </si>
  <si>
    <t>Pembangunan baru</t>
  </si>
  <si>
    <t>Sumur resapan</t>
  </si>
  <si>
    <t>Jl. Soedirman perempatan SPBU</t>
  </si>
  <si>
    <t>1. Sedimentasi pada drainase
2. Sebagian saluran inlet tertutup</t>
  </si>
  <si>
    <t>Pengerukan sedimen di saluran dan inlet</t>
  </si>
  <si>
    <t>Sebagian besar saluran inlet tertutup</t>
  </si>
  <si>
    <t>Mengkoneksikan saluran tersier dengan saluran sekunder</t>
  </si>
  <si>
    <t>Pengerukan sedimen</t>
  </si>
  <si>
    <t>Jl. R.A. Kartini perempatan BNI</t>
  </si>
  <si>
    <t>1. Sedimentasi pada drainase
2. Dimensi saluran inlet kecil</t>
  </si>
  <si>
    <t>Pengerukan sedimen di saluran</t>
  </si>
  <si>
    <t>Penambahan dimensi saluran inlet</t>
  </si>
  <si>
    <t>lokasi</t>
  </si>
  <si>
    <t>1. Sedimentasi pada saluran drainase
2. Dimensi saluran inlet kecil</t>
  </si>
  <si>
    <t>Jl Kendilo Bahari Gg. Satria</t>
  </si>
  <si>
    <t>1. Sebagian besar tidak memiliki saluran drainase
2. Elevasi permukiman lebih rendah daripada saluran drainase</t>
  </si>
  <si>
    <t>Membuat saluran drainase baru</t>
  </si>
  <si>
    <t>Normalisasi saluran eksiting</t>
  </si>
  <si>
    <t>Jl. Kendilo Mesjid Nurul Falah</t>
  </si>
  <si>
    <t>1. Sebagian saluran inlet tertutup
2. El saluran inlet lebih tinggi daripada jalan</t>
  </si>
  <si>
    <t>Membuat tanggul saluran drainase</t>
  </si>
  <si>
    <t>Jl. Sultan Hasanuddin depan Hotel Aulia</t>
  </si>
  <si>
    <t>Sedimentasi pada drainase</t>
  </si>
  <si>
    <t>Pengerukan sedimen dan sampah dari saluran drainase</t>
  </si>
  <si>
    <t>Jl. Cokroaminoto depan Grapari Telkomsel</t>
  </si>
  <si>
    <t>Jl. Cokroaminoto pertigaan gg. Delima - Jl. Cokroaminoto</t>
  </si>
  <si>
    <t>Jl. Bayangkara depan Asrama Bayangkara</t>
  </si>
  <si>
    <t>1. Sedimentasi di saluran
2. Dimensi saluran terlalu kecul
3. Terjadi bottle neck sebelum masuk gorong-gorong</t>
  </si>
  <si>
    <t>Ridimensi saluran sesuai dengan banjir rencana</t>
  </si>
  <si>
    <t>Ridimensi saluran sebelum gorong-gorong</t>
  </si>
  <si>
    <t>Jl. Kapten Piere Tendean SMA Muhammadiyah Tanah Grogot</t>
  </si>
  <si>
    <t>Terjadi penyumbatan pada drainase</t>
  </si>
  <si>
    <t>Pengerukan sedimen dan sampah di saluran</t>
  </si>
  <si>
    <t>Jl. Kapten Piere Tendean Gg. Padat Karya</t>
  </si>
  <si>
    <t>1. Sebagian besar wilayah permukiman berbentuk cekungan
2. Drainase tidak menerus/terpotong</t>
  </si>
  <si>
    <t>Pembuatan kolam retensi + pompa banjir</t>
  </si>
  <si>
    <t>Pembuatan saluran drainase hingga ke outfall</t>
  </si>
  <si>
    <t>Melengkapi outfall drainase dengan pintu air</t>
  </si>
  <si>
    <t>Jl. Raya Rupia Gg. Balai Benih</t>
  </si>
  <si>
    <t>Saluran irigasi tidak memiliki saluran pembuang</t>
  </si>
  <si>
    <t>Pembuatan saluran pembuang irigasi</t>
  </si>
  <si>
    <t>Jl. Gadjah Mada Kantor DPRD Kab. Paser</t>
  </si>
  <si>
    <t>1. Sedimentasi pada saluran
2. Sebagian besar inlet tertutup</t>
  </si>
  <si>
    <t>Pengerukan sedimen dan saluran</t>
  </si>
  <si>
    <t>Jl. Pangeran Mentri Gg. 49</t>
  </si>
  <si>
    <t>Sebagian besar tidak memiliki saluran drainase lingkungan</t>
  </si>
  <si>
    <t>Pembangunan jaringan drainase tersier dan kwarter</t>
  </si>
  <si>
    <t>Desa Jone</t>
  </si>
  <si>
    <t>Jl. Untung Suropati Perm. Jone Indah - Gg. Amas</t>
  </si>
  <si>
    <t>1. Sedimentasi pada saluran drainase
2. Sebagian besar saluran inlet tertutup
3. Dimensi saluran inlet kecil</t>
  </si>
  <si>
    <t>Ridimensi saluran di bagian inlet</t>
  </si>
  <si>
    <t>Desa Senaken</t>
  </si>
  <si>
    <t>Jl. Senaken Gg. Al Ihsan</t>
  </si>
  <si>
    <t>Jl. Senaken Gerbang Pondok Pesantren Fastabiqul Khairat</t>
  </si>
  <si>
    <t>Desa Tanah Periuk</t>
  </si>
  <si>
    <t>Jl. Sultan A. Yani - Poros</t>
  </si>
  <si>
    <t>1. Kurangnya saluran irigasi pesawahan
2. Permukiman berada di pesawahan</t>
  </si>
  <si>
    <t>Pembuatan saluran pembuang irigasi hingga ke sungai utama</t>
  </si>
  <si>
    <t>Pembuatan pintu air di titik outlet</t>
  </si>
  <si>
    <t>Jl. H. Karim - Poros</t>
  </si>
  <si>
    <t>1. Sedimentasi di saluran
2. Saluran menuju outfall tersumbat</t>
  </si>
  <si>
    <t>Pengerukan sedimen dan sampah</t>
  </si>
  <si>
    <t>Re dimensi saluran outfall</t>
  </si>
  <si>
    <t>Pembuatan pintu air di outfall</t>
  </si>
  <si>
    <t>Desa Tapis</t>
  </si>
  <si>
    <t>Jl. DI Pandjaitan - Jl. K. Piere Tendean Pertigaan (Kantor Desa Tapis)</t>
  </si>
  <si>
    <t>1. Sedimentasi pada gorong-gorong
2. Sebagian besar saluran inlet tertutup</t>
  </si>
  <si>
    <t>Pengerukan sedimen di saluran dan gorong-gorong</t>
  </si>
  <si>
    <t>Jl. Seluang Perm. Kopri Tapis Gg. Tirta</t>
  </si>
  <si>
    <t>Saluran drainase tidak menerus</t>
  </si>
  <si>
    <t>Pembangunan saluran drainase baru</t>
  </si>
  <si>
    <t>Jl. Seluang Perm. Kopri Blok B RT 08 (depan mushola)</t>
  </si>
  <si>
    <t>1. Sedimentasi pada drainase
2. Saluran drainase tidak menerus</t>
  </si>
  <si>
    <t>Pembuatan saluran drainase baru</t>
  </si>
  <si>
    <t>Desa Sungai Tuak</t>
  </si>
  <si>
    <t>Sisi utara sungai</t>
  </si>
  <si>
    <t>Permukiman berada di sempadan sungai</t>
  </si>
  <si>
    <t>Pembuatan tanggul sungai</t>
  </si>
  <si>
    <t>Membuat pintu di setiap outlet drainase yang mengarah ke sungai utama</t>
  </si>
  <si>
    <t>Sisi selatan sungai</t>
  </si>
  <si>
    <t>Pasir Belengkong</t>
  </si>
  <si>
    <t>Jl. Keraton depan Museum Sarudengas</t>
  </si>
  <si>
    <t>Beberapa sisi drainase jebol</t>
  </si>
  <si>
    <t>Rehabilitasi struktur saluran drainase</t>
  </si>
  <si>
    <t>Jl. Keraton sekitar makam Pangeran Syarif Hamid</t>
  </si>
  <si>
    <t>1. Tidak memiliki saluran drainase
2. Elevasi permukiman sejajar dengan pesawahan</t>
  </si>
  <si>
    <t>Pembuatan saluran drainase hingga ke outlet</t>
  </si>
  <si>
    <t>Jl. Jenderal A. Yani depan Pasar Benuo</t>
  </si>
  <si>
    <t>Jl. M. Saleh Suatang Ketuban Lama</t>
  </si>
  <si>
    <t>Elevasi sejajar dengan MA sungai</t>
  </si>
  <si>
    <t>Kota Bontang</t>
  </si>
  <si>
    <t>Pembuatan pintu air</t>
  </si>
  <si>
    <t>Pelebaran dan penggulan saluran</t>
  </si>
  <si>
    <t>Pembuatan saluran-saluran</t>
  </si>
  <si>
    <t>Saluran Siagian</t>
  </si>
  <si>
    <t>Normalisasi</t>
  </si>
  <si>
    <t>Sistem drainase S. Bontang</t>
  </si>
  <si>
    <t>Pelebaran dan penanggulan saluran</t>
  </si>
  <si>
    <t>Sistem Tanjung Laut</t>
  </si>
  <si>
    <t>Peningkatan kapasitas saluran</t>
  </si>
  <si>
    <t>Pembangunan pintu air</t>
  </si>
  <si>
    <t>Sistem Sanganakan</t>
  </si>
  <si>
    <t>Sistem Loktuan</t>
  </si>
  <si>
    <t>Sistem Blimbing</t>
  </si>
  <si>
    <t>Sistem Bontang Baru</t>
  </si>
  <si>
    <t>Sistem Gunung Elai</t>
  </si>
  <si>
    <t>Sistem Berbas Laut</t>
  </si>
  <si>
    <t>Sistem Berbas Tengah</t>
  </si>
  <si>
    <t>Sistem Satimpo</t>
  </si>
  <si>
    <t>Sistem Nyerakat</t>
  </si>
  <si>
    <t>Sistem Nyerakat Kiri</t>
  </si>
  <si>
    <t>Kab. Berau</t>
  </si>
  <si>
    <t>SP-AYOBE_1</t>
  </si>
  <si>
    <t>Evaluasi dimensi saluran drainase</t>
  </si>
  <si>
    <t>Rehabilitas</t>
  </si>
  <si>
    <t>SP-AYOBE_2</t>
  </si>
  <si>
    <t>SS-AYOBE_D</t>
  </si>
  <si>
    <t>ST.KEDAUNG</t>
  </si>
  <si>
    <t>ST.RAWA_INDAH_D1</t>
  </si>
  <si>
    <t>ST.RAWA_INDAH_D3</t>
  </si>
  <si>
    <t>ST.RAWA_INDAH_D4</t>
  </si>
  <si>
    <t>ST.RAWA_INDAH_F</t>
  </si>
  <si>
    <t>ST.RAWA_INDAH_F1</t>
  </si>
  <si>
    <t>Sistem Kedaung/Semar</t>
  </si>
  <si>
    <t>CN82_GG</t>
  </si>
  <si>
    <t>CN84_b</t>
  </si>
  <si>
    <t xml:space="preserve">SK.Semar_B1 </t>
  </si>
  <si>
    <t>SK.Semar_B1A</t>
  </si>
  <si>
    <t>SS.Semar_B2_GG</t>
  </si>
  <si>
    <t>SS.Semar_C1</t>
  </si>
  <si>
    <t>SS.Semar_C2</t>
  </si>
  <si>
    <t>SS.Semar_C3</t>
  </si>
  <si>
    <t xml:space="preserve">SS.Semar_C3_GG </t>
  </si>
  <si>
    <t>Sistem Aria</t>
  </si>
  <si>
    <t xml:space="preserve">SK.ARIA_D </t>
  </si>
  <si>
    <t>ST.KELAPA_II_GG</t>
  </si>
  <si>
    <t>Sistem Tarap</t>
  </si>
  <si>
    <t>SS.TARAP_1_GG</t>
  </si>
  <si>
    <t>SS.TARAP_I</t>
  </si>
  <si>
    <t>SS.TARAP_II</t>
  </si>
  <si>
    <t>ST.PRAPATAN</t>
  </si>
  <si>
    <t>ST.PRAPATAN_GG</t>
  </si>
  <si>
    <t>ST.TARAP_A</t>
  </si>
  <si>
    <t>ST.TARAP_B/A</t>
  </si>
  <si>
    <t>Sistem Hidayatullah</t>
  </si>
  <si>
    <t>SS.PRAPATAN_II_1</t>
  </si>
  <si>
    <t>SS.PRAPATAN_II_1_GG</t>
  </si>
  <si>
    <t>SS.PRAPATAN_II_1A</t>
  </si>
  <si>
    <t>SS.PRAPATAN_II_2</t>
  </si>
  <si>
    <t>ST.PRAPATAN_II/B</t>
  </si>
  <si>
    <t>Sistem Kubah</t>
  </si>
  <si>
    <t>SK.Gg.LINGKUNGAN</t>
  </si>
  <si>
    <t>SS.DURIAN_III_1</t>
  </si>
  <si>
    <t>SS.DURIAN_III-2</t>
  </si>
  <si>
    <t>SS.DURIAN_III-B_GG</t>
  </si>
  <si>
    <t>SS.KUBAH_2</t>
  </si>
  <si>
    <t>SS.KUBAH_2_GG</t>
  </si>
  <si>
    <t>SS.MERAHDELIMA</t>
  </si>
  <si>
    <t>SS.MERAHDELIMA_A</t>
  </si>
  <si>
    <t>SS.P.PANJANG-1</t>
  </si>
  <si>
    <t>SS.P.PANJANG-1_GG</t>
  </si>
  <si>
    <t>Sistem Antasari</t>
  </si>
  <si>
    <t>SP.ANTASARI_1a</t>
  </si>
  <si>
    <t>SP.ANTASARI_1b</t>
  </si>
  <si>
    <t>SP.ANTASARI_2a</t>
  </si>
  <si>
    <t>SP.ANTASARI_2b</t>
  </si>
  <si>
    <t>SP.ANTASARI_3a</t>
  </si>
  <si>
    <t>SP.ANTASARI_3b</t>
  </si>
  <si>
    <t>SP.ANTASARI_5c</t>
  </si>
  <si>
    <t>SS.ANTASARI_1b</t>
  </si>
  <si>
    <t>SS.ANTASARI_2a</t>
  </si>
  <si>
    <t>SS.ANTASARI_3</t>
  </si>
  <si>
    <t>SS.ANTASARI_4</t>
  </si>
  <si>
    <t>SS.MAULANA_1a</t>
  </si>
  <si>
    <t>SS.MAULANA_1b</t>
  </si>
  <si>
    <t>SS.MAULANA_2a</t>
  </si>
  <si>
    <t>SS.MAULANA_2b</t>
  </si>
  <si>
    <t>SS.MAULANA_3a</t>
  </si>
  <si>
    <t>SS.MAULANA_3b</t>
  </si>
  <si>
    <t>ST.H.ISA_KI_2_1c</t>
  </si>
  <si>
    <t>ST.H.ISA_KI_2_1d</t>
  </si>
  <si>
    <t>ST.H.ISA_KI_2_1e</t>
  </si>
  <si>
    <t>Sistem Sudirman</t>
  </si>
  <si>
    <t>SK.Palm.1-Ki</t>
  </si>
  <si>
    <t>Sistem Aminudin</t>
  </si>
  <si>
    <t>SP.AMINUDIN_1a</t>
  </si>
  <si>
    <t>SP.AMINUDIN_2</t>
  </si>
  <si>
    <t>Sistem Padaidi</t>
  </si>
  <si>
    <t>ST.4C</t>
  </si>
  <si>
    <t>ST.Padaidi.A-1</t>
  </si>
  <si>
    <t>ST.Padaidi.A-2</t>
  </si>
  <si>
    <t>ST.Padaidi.B-2D</t>
  </si>
  <si>
    <t>Mangga III</t>
  </si>
  <si>
    <t>SP.Mangga_III-1</t>
  </si>
  <si>
    <t>SP.Mangga_III-1.GGG</t>
  </si>
  <si>
    <t>SP.Mangga_III-2</t>
  </si>
  <si>
    <t>SP.Mangga_III-2G</t>
  </si>
  <si>
    <t>SP.Mangga_III-3</t>
  </si>
  <si>
    <t>SP.Mangga_III-4</t>
  </si>
  <si>
    <t>SP.Mangga_III-5</t>
  </si>
  <si>
    <t>SP.Mangga_III-5A</t>
  </si>
  <si>
    <t>SP.Mangga_III-6</t>
  </si>
  <si>
    <t>SP.Mangga_III-7</t>
  </si>
  <si>
    <t>SP.Mangga_III-7G</t>
  </si>
  <si>
    <t>SP.Mangga_III-8</t>
  </si>
  <si>
    <t>SP.Mangga_III-8G</t>
  </si>
  <si>
    <t>SP.Mangga_III-9</t>
  </si>
  <si>
    <t>SP.Mangga_III-9G</t>
  </si>
  <si>
    <t>SS.JL.BENUA.ETAM</t>
  </si>
  <si>
    <t>SS.JL.BENUA.ETAM.A</t>
  </si>
  <si>
    <t>SS.MANGGA_II-KA1.GG</t>
  </si>
  <si>
    <t>SS.MANGGA_II-KA2.GG</t>
  </si>
  <si>
    <t>SS.MANGGA_II-KI</t>
  </si>
  <si>
    <t>SS.MANGGA_II-KI.GG</t>
  </si>
  <si>
    <t>ST.MANGGA_II.KI</t>
  </si>
  <si>
    <t>Sistem Dermaga</t>
  </si>
  <si>
    <t>SK.Gg.MARDATILLAH-KI</t>
  </si>
  <si>
    <t>Sistem Lestari</t>
  </si>
  <si>
    <t>SK.Gg.WAHYU_KA</t>
  </si>
  <si>
    <t>SP.LESTARI_1</t>
  </si>
  <si>
    <t>SP.LESTARI_2-a</t>
  </si>
  <si>
    <t>SP.LESTARI_2-b</t>
  </si>
  <si>
    <t>SS.JL.MURJANI_II_1a</t>
  </si>
  <si>
    <t>SS.JL.MURJANI_II_1b</t>
  </si>
  <si>
    <t>SS.JL.MURJANI_II_1c</t>
  </si>
  <si>
    <t>SS.JL.MURJANI_II_1d</t>
  </si>
  <si>
    <t>SS.JL.TEUKU_UMAR_1a</t>
  </si>
  <si>
    <t>SS.JL.TEUKU_UMAR_1b</t>
  </si>
  <si>
    <t>SS.JL.TEUKU_UMAR_2</t>
  </si>
  <si>
    <t>SS.JL.TEUKU_UMAR_3</t>
  </si>
  <si>
    <t>SS.JL.TEUKU_UMAR_4a</t>
  </si>
  <si>
    <t>SS.JL.TEUKU_UMAR_4b</t>
  </si>
  <si>
    <t>Sistem Diponegoro</t>
  </si>
  <si>
    <t>SK.Gg.TIRTAALAM</t>
  </si>
  <si>
    <t>Sistem Agustinus</t>
  </si>
  <si>
    <t>SP.AGUSTINUS_1b</t>
  </si>
  <si>
    <t>SP.AGUSTINUS_3A</t>
  </si>
  <si>
    <t>SP.AGUSTINUS_O</t>
  </si>
  <si>
    <t>SS.AGUSTINUS_1</t>
  </si>
  <si>
    <t>SS.AGUSTINUS_1_GG</t>
  </si>
  <si>
    <t>SS.AGUSTINUS_2</t>
  </si>
  <si>
    <t>SS.AGUSTINUS_2_GG</t>
  </si>
  <si>
    <t>SS.AGUSTINUS_3</t>
  </si>
  <si>
    <t>SS.AGUSTINUS_3_GG</t>
  </si>
  <si>
    <t>SS.Gg.BERSAMA</t>
  </si>
  <si>
    <t>SS.Gg.BERSAMA_2</t>
  </si>
  <si>
    <t>SS.Gg.BERSAMA_GG</t>
  </si>
  <si>
    <t>SS.Gg.MULIADALAM</t>
  </si>
  <si>
    <t>SS.Gg.MULIADALAM_GG</t>
  </si>
  <si>
    <t>ST.Gg.BERSAMA</t>
  </si>
  <si>
    <t>ST.JL.GUNUNGPANJANG_3_ KR</t>
  </si>
  <si>
    <t>ST.MURJANI-2</t>
  </si>
  <si>
    <t>ST.MURJANI-2A</t>
  </si>
  <si>
    <t>Sistem Singkuang</t>
  </si>
  <si>
    <t>SP.SINGKUANG_b</t>
  </si>
  <si>
    <t>SP.SINGKUANG_c</t>
  </si>
  <si>
    <t>SP.SINGKUANG_d</t>
  </si>
  <si>
    <t>SS.SINGKUANG_C/2-c</t>
  </si>
  <si>
    <t>SS.SINGKUANG_Ca</t>
  </si>
  <si>
    <t>Sistem Gunung Agung</t>
  </si>
  <si>
    <t>SP.GunungAgung</t>
  </si>
  <si>
    <t>SP.GunungAgung.A1</t>
  </si>
  <si>
    <t>SP.GunungAgung.A2</t>
  </si>
  <si>
    <t>SP.GunungAgung.A3</t>
  </si>
  <si>
    <t>SP.GunungAgung.C</t>
  </si>
  <si>
    <t>SP.GUNUNGAGUNG.C1</t>
  </si>
  <si>
    <t>SS.GunungAgung.1</t>
  </si>
  <si>
    <t>SS.GunungAgung.2</t>
  </si>
  <si>
    <t>SS.GunungAgung.A1</t>
  </si>
  <si>
    <t>SS.GunungAgung.A2</t>
  </si>
  <si>
    <t>SS.GunungAgung.A3</t>
  </si>
  <si>
    <t>SS.GunungAgung.A4</t>
  </si>
  <si>
    <t>ST.Gunung.Agung.1/1A</t>
  </si>
  <si>
    <t>ST.Gunung.Agung.1/1B</t>
  </si>
  <si>
    <t>ST.Gunung.Agung.1/2.B</t>
  </si>
  <si>
    <t>ST.GunungAgung.1/2.A</t>
  </si>
  <si>
    <t>ST.GunungAgung.C1</t>
  </si>
  <si>
    <t>ST.GunungAgung.C2</t>
  </si>
  <si>
    <t>ST.GunungAgung.C3</t>
  </si>
  <si>
    <t>ST.GunungAgung.C4</t>
  </si>
  <si>
    <t>ST.GunungAgung.F/1</t>
  </si>
  <si>
    <t>1.	Memetakan dan menetapkan kawasan rawan bencana akibat daya rusak air sebagai acuan dalam penyusunan RTRW dan pengendalian pemanfaatan ruang
2.	Mengintegrasikan perencanaan, pembangunan dan pengelolaan drainase kawasan produktif, drainase perkotaan, drainase jalan, dan sungai ke dalam sistem pengendalian banjir
3.	Meningkatkan kapasitas pengaliran sungai dan saluran air</t>
  </si>
  <si>
    <t>Kota Balikpapan</t>
  </si>
  <si>
    <t>1.	Perlindungan dan Pelestarian Sumber Daya Air`
2.	Penyediaan Sumber Daya Air
3.	Penggunaan Sumber Daya Air
4.	Pencegahan sebelum terjadi bencana</t>
  </si>
  <si>
    <t>Desa/Kelurahan/Sistem Saluran</t>
  </si>
  <si>
    <t>Sub Sistem Graha Indah</t>
  </si>
  <si>
    <t>RT 10 Kel. Karang Joang</t>
  </si>
  <si>
    <t>Pembuangan saluran tepi jalan tidak memadai</t>
  </si>
  <si>
    <t>Jl. Batu Ratna Km. 11</t>
  </si>
  <si>
    <t>Bendali Ratna 1</t>
  </si>
  <si>
    <t>Ha</t>
  </si>
  <si>
    <t>Bendali Ratna 2</t>
  </si>
  <si>
    <t>RT.23, RT.33 dan RT.50 Kel. Graha Indah</t>
  </si>
  <si>
    <t>Kolam retensi polda</t>
  </si>
  <si>
    <t>Kolam retensi sek PGRI 1</t>
  </si>
  <si>
    <t>Normalisasi sal sekunder PGRI 1</t>
  </si>
  <si>
    <t>Kawasan pom bensin soekarno hatta</t>
  </si>
  <si>
    <t>Genangan banjir</t>
  </si>
  <si>
    <t>Penyesuaian dimensi gorong-gorong</t>
  </si>
  <si>
    <t>Pembuatan sal. Drainase baru</t>
  </si>
  <si>
    <t>Kawasan STAIS dan Kristiani Center</t>
  </si>
  <si>
    <t>Rehab gorong-gorong kristiani center</t>
  </si>
  <si>
    <t>Pembangunan Baru</t>
  </si>
  <si>
    <t>Pembangunan saluran kanal banjir</t>
  </si>
  <si>
    <t>Pembangunan saluran soekarno hatta</t>
  </si>
  <si>
    <t>Normalisasi kanal banjir 2 dan 3</t>
  </si>
  <si>
    <t>Kawasan stadion</t>
  </si>
  <si>
    <t>Rehab gorong-gorong</t>
  </si>
  <si>
    <t>Penyesuaian dimensi saluran sekitar RSUD</t>
  </si>
  <si>
    <t>Kawasan Duyung</t>
  </si>
  <si>
    <t>Perbaikan dan ridimensi saluran</t>
  </si>
  <si>
    <t>Pembuatan saluran dengan pasangan</t>
  </si>
  <si>
    <t>Genangan akibat kapasitas yang tidak mencukupi dan belum terkoneksi nya beberapa saluran</t>
  </si>
  <si>
    <t>Normalisasi primer kongkon</t>
  </si>
  <si>
    <t>Normalisasi Danau Banjar</t>
  </si>
  <si>
    <t>Simpang Telkom, Gg. Banjar dan Gg. Family</t>
  </si>
  <si>
    <t>Banjir drainase dan luapan sungai</t>
  </si>
  <si>
    <t>DTA Simpang Telkom dibuang ke Sal. Yos Sudarso</t>
  </si>
  <si>
    <t>Pembuatan saluran kolektor family</t>
  </si>
  <si>
    <t>Pemanfaatan shortcut family menjadi Bosem</t>
  </si>
  <si>
    <t>Dinas Provinsi</t>
  </si>
  <si>
    <t>Kawasan Pinang</t>
  </si>
  <si>
    <t>Tanggul tanah sebelah kiri</t>
  </si>
  <si>
    <t>Sal. Sekunder Pinang dan Mawar</t>
  </si>
  <si>
    <t>Pemanfaatan shortcut 2 menjadi Bosem</t>
  </si>
  <si>
    <t>Pintu air</t>
  </si>
  <si>
    <t>Kawasan Majae</t>
  </si>
  <si>
    <t>Luapan sungai dan banjir drainase</t>
  </si>
  <si>
    <t>Penanggulan sungai</t>
  </si>
  <si>
    <t>Sal. Sekunder Kuda Kaltim, Majae dan Nita</t>
  </si>
  <si>
    <t>Sungai Majae dan rencana Bosem</t>
  </si>
  <si>
    <t>Rumah pompa dan pintu air</t>
  </si>
  <si>
    <t>Danau Purun</t>
  </si>
  <si>
    <t>Parapet dan tanggul kanan sungai</t>
  </si>
  <si>
    <t>Pembangunan outlet primer Kajang</t>
  </si>
  <si>
    <t>Pembangunan sal. Sekunder pertanian, Kanall Pertanian dan Primer Kajang</t>
  </si>
  <si>
    <t>Normalisasi Danau Purun</t>
  </si>
  <si>
    <t>Pembangunan pintu dan rumah pompa</t>
  </si>
  <si>
    <t>Tanggul kanan sungai</t>
  </si>
  <si>
    <t>Outlet Primer Kajang dan Swadaya</t>
  </si>
  <si>
    <t>Pembangunan sal. Primer dan Sekunder Swadaya</t>
  </si>
  <si>
    <t>Rencana Bosem Singa Geweh</t>
  </si>
  <si>
    <t>Pembangunan Pintu Air</t>
  </si>
  <si>
    <t>Kawasan Bosem Singa Geweh</t>
  </si>
  <si>
    <t>1. Menyusun dan menetapkan Masterplan Pengendalian Banjir sebagai dokumen perencanaan pengendalian banjir sesuai kewenangannya 
2. Melaksanakan pembangunan waduk, embung, kolam retensi, sumur resapan, dan ruang terbuka hijau pada kawasan/ daerah rawan banjir dan kekeringan sesuai kewenangannya
3. Mengintegrasikan perencanaan, pembangunan dan pengelolaan drainase kawasan produktif, drainase perkotaan, drainase jalan, dan sungai ke dalam sistem pengendalian banjir
4. Meningkatkan kapasitas pengaliran sungai dan saluran air</t>
  </si>
  <si>
    <t>Pembuatan saluran dari outlet saluran tepi jalan ke sungai menuju rencana Bendali Batu Ratna 1</t>
  </si>
  <si>
    <t>Luapan air Saluran Sekunder PGRI 2A dan saluran Sekunder PGRI 2B serta air hujan dari saluran darinase lingkungan tidak dapat mengalir ke sungai.</t>
  </si>
  <si>
    <t>Normalisasi Saluran Sekunder PGRI 2A</t>
  </si>
  <si>
    <t>Normalisasi Saluran Primer PGRI 2</t>
  </si>
  <si>
    <t>Luapan Saluran Saluran drainase pada perumahan ini dimensi kecil</t>
  </si>
  <si>
    <t>RT 31, 55 kelurahan Graha Indah</t>
  </si>
  <si>
    <t>Jalan miring superelevasi dan terjadi penyumbatan</t>
  </si>
  <si>
    <t>Perbaikan gorong-gorong dan saluran hilir gorong-gorong</t>
  </si>
  <si>
    <t>Normalisasi Saluran Tersier Graha Indah 4</t>
  </si>
  <si>
    <t>RT. 62 Kel. Graha Indah</t>
  </si>
  <si>
    <t>Daerah rendah di kanan dan kiri Saluran Sekunder PGRI</t>
  </si>
  <si>
    <t>Pembangunan Kolam retensi Sek. PGRI 2</t>
  </si>
  <si>
    <t>Normalisasi Saluran Sekunder PGRI 1</t>
  </si>
  <si>
    <t>RT 2,56 Kel. Graha Indah</t>
  </si>
  <si>
    <t xml:space="preserve">Daerah rendah yang aliran permukaan terbendung oleh badan jalan dan muka air sungai tinggi </t>
  </si>
  <si>
    <t>Pembangunan kolam retensi PGRI 2</t>
  </si>
  <si>
    <t>RT 8,9,54 Kel. Graha Indah</t>
  </si>
  <si>
    <t>Saluran drainase berdimensi kecil</t>
  </si>
  <si>
    <t>Pembangunan saluran Tersier Graha Indah 1</t>
  </si>
  <si>
    <t>Pembangunan saluran Tersier Graha Indah 2</t>
  </si>
  <si>
    <t>Pembangunan saluran Tersier Graha Indah 3</t>
  </si>
  <si>
    <t>Sub Sistem Pandansari</t>
  </si>
  <si>
    <t>RT 27,39 Kel. Marga Sari</t>
  </si>
  <si>
    <t>Daerah muara dan dipengaruhi pasang air laut</t>
  </si>
  <si>
    <t>Pembuatan tanggul sungai/system polder</t>
  </si>
  <si>
    <t>RT 24 Kel. Marga Sari</t>
  </si>
  <si>
    <t>Terjadi genangan saat hujan</t>
  </si>
  <si>
    <t>Peningkatan saluran gang Kel. Margasari</t>
  </si>
  <si>
    <t>Peningkatan saluran tersier Pandanwangi</t>
  </si>
  <si>
    <t>RT 21 Kel. Marga Sari dan RT 51 Kel. Baru Ilir</t>
  </si>
  <si>
    <t>Perbaikan street inlet Jl. Pandanwangi,  Jl. Letjend Suprapto, Jl. A. Yani</t>
  </si>
  <si>
    <t>Sub Sistem Puspoyodono</t>
  </si>
  <si>
    <t>Jl. Puspoyudo</t>
  </si>
  <si>
    <t>Tali air/ street inlet tidak dapat mengalirkan air di atas permukaan jalan ke saluran</t>
  </si>
  <si>
    <t>Perbaikan street/tali air dan mengalirkan sebagian air ke saluran tersier lap. Sudirman</t>
  </si>
  <si>
    <t>RT.33 dan RT. 32 Kel. Klandasan Ulu</t>
  </si>
  <si>
    <t>Daerah rendah/lembah dan saluran drainase tidak memadai</t>
  </si>
  <si>
    <t>Peningkatan dimensi saluran</t>
  </si>
  <si>
    <t>RT. 35, 39 dan 40 Kel. Klandasan Ulu</t>
  </si>
  <si>
    <t>Dimensi Saluran terlalu kecil dan melewati permukiman</t>
  </si>
  <si>
    <t>Pembuatan kolam retensi Sekunder Aris Muhammad</t>
  </si>
  <si>
    <t>Peningkatan dimensi Saluran Sekunder Aris Muhammad</t>
  </si>
  <si>
    <t>Tugu Adipura</t>
  </si>
  <si>
    <t>Air dari saluran sekitar Adipura tidak  mengalir ke Sungai Klandasar Kecil dan  Penampang sungai Klandasan Kecil sempit</t>
  </si>
  <si>
    <t>Memperbesar penampang sungai</t>
  </si>
  <si>
    <t>Pemindahan aliran Tugu Adipura ke Saluran menuju Sungai Pandansari dengan Pompa</t>
  </si>
  <si>
    <t>Unit</t>
  </si>
  <si>
    <t>Jl. A. Yani Depan Telkom</t>
  </si>
  <si>
    <t>Genangan air hujan dan tidak bisa mengalir dengan gravitasi</t>
  </si>
  <si>
    <t xml:space="preserve">Normalisasi Sungai Klandasan kecil </t>
  </si>
  <si>
    <t>Pemasangan Pompa</t>
  </si>
  <si>
    <t>Pertigaan Gn, Malang</t>
  </si>
  <si>
    <t>Saluran sekunder tidak dapat mengalir secara gravitasi</t>
  </si>
  <si>
    <t>Jl. Kartini</t>
  </si>
  <si>
    <t>Penampang sungai Klandasan kecil, lahan di kanan-kiri sungai rendah, elevasi lantai jembatan rendah</t>
  </si>
  <si>
    <t xml:space="preserve">Peningkatan kapasitas Sungai Klandasan </t>
  </si>
  <si>
    <t xml:space="preserve">Pembangunan tanggul Sungai Klandasan Kecil </t>
  </si>
  <si>
    <t>Peningkatan Saluran Tersier A Yani RT8</t>
  </si>
  <si>
    <t xml:space="preserve">Pemasangan pompa dan pintu air </t>
  </si>
  <si>
    <t>Jl. A. Yani Depan Toko Bobo</t>
  </si>
  <si>
    <t>Permukaan air Sungai Klandasan Kecil tinggi, air sungai malah mengalir balik ke saluran sekunder</t>
  </si>
  <si>
    <t>Pemasangan Pompa air untuk pemindahan air</t>
  </si>
  <si>
    <t>Normalisasi gorong-gorong dan saluran sekunder</t>
  </si>
  <si>
    <t>Sub Sistem Ampal</t>
  </si>
  <si>
    <t>RT 48, 60 Kel. Batu Ampar</t>
  </si>
  <si>
    <t>Daerah lembah, saluran drainase terlalu kecil</t>
  </si>
  <si>
    <t>Peningkatan saluran drainase Tersier Pattimura</t>
  </si>
  <si>
    <t>Pembangunan Kolam tampung/retensi</t>
  </si>
  <si>
    <t>Km 5 Gg. Hendrik</t>
  </si>
  <si>
    <t xml:space="preserve">Daerah lembah, Saluran drainase tidak memadai dan Bendali Sekunder Straat 3 belum terbangun  </t>
  </si>
  <si>
    <t xml:space="preserve">Pembangunan Kolam tampung/retensi </t>
  </si>
  <si>
    <t>Perbaikan saluran sekunder Straat 3 RPH 1</t>
  </si>
  <si>
    <t>Jl. Perum Tumaritis</t>
  </si>
  <si>
    <t>Dataran banjir/bantaran sungai mulai didirikan bangunan</t>
  </si>
  <si>
    <t>Pembangunan Kolam Retensi Tersier Risto</t>
  </si>
  <si>
    <t>Normalisasi Saluran Sekunder Depsos Atas</t>
  </si>
  <si>
    <t xml:space="preserve"> Pembangunan Tanggul sungai, Kolam tampung  </t>
  </si>
  <si>
    <t xml:space="preserve">Pemasangan pompa air </t>
  </si>
  <si>
    <t>Perum Sosial, Kel. Batu Ampar</t>
  </si>
  <si>
    <t>Air saluran Sekunder Straat III RPH meluap dan Saluran drainase perumahan tidak memadai</t>
  </si>
  <si>
    <t xml:space="preserve">Pengerukan bendali </t>
  </si>
  <si>
    <t xml:space="preserve">Pembangunan Bendali Straat 3 RPH </t>
  </si>
  <si>
    <t>Jl. Wonorejo Kel Gunung Samarinda</t>
  </si>
  <si>
    <t>Dataran rendah dan saluran alam dengan dimensi kecil serta dipenuhi tumbuhan dan rumput.</t>
  </si>
  <si>
    <t>Pembangunan Bendali tersier Wonorejo</t>
  </si>
  <si>
    <t xml:space="preserve">Normalisasi Saluran Tersier Wonorejo </t>
  </si>
  <si>
    <t xml:space="preserve">Pembangunan kolam retensi 1 </t>
  </si>
  <si>
    <t>Pembangunan kolam retensi 2</t>
  </si>
  <si>
    <t>RT 4 Kel Gn. Samarinda baru</t>
  </si>
  <si>
    <t>Daerah rendah di sisi kiri saluran dimana  tebing atas saluran/tanggul lebih tinggi dari lahan sehingga air tidak dapat masuk ke saluran</t>
  </si>
  <si>
    <t>Pembangunan kolam retensi</t>
  </si>
  <si>
    <t>Jl. Kampung Timur (Tersier Kampung Timur)</t>
  </si>
  <si>
    <t>Dimensi saluran dan gorong-gorong di hulu kecil dan dihilir lebih besar</t>
  </si>
  <si>
    <t>RT 14, 15, 16 Gunung Samarinda Baru</t>
  </si>
  <si>
    <t>Saluran draianse dan street inlet tidak memadai</t>
  </si>
  <si>
    <t>Peningkatan saluran drainase Tersier Wika dan Saluran Tersier Syarifudin Yos  serta tali air</t>
  </si>
  <si>
    <t>Pembuatan Kolam Retensi Syarifudin Yoes</t>
  </si>
  <si>
    <t>Jl. Jl. MT Haryono (Depan Global Sport) Kel. Gn Samarinda Baru</t>
  </si>
  <si>
    <t>Lokasi berupa cekungan/lembah, dimensi gorong-gorong terlalu kecil dan terlalu rendah</t>
  </si>
  <si>
    <t>Pembuatan kolam Retensi</t>
  </si>
  <si>
    <t>Normalisasi Saluran Tersier Syarifuddin Yoes dan gorong-gorong</t>
  </si>
  <si>
    <t>Depan Transmart, JL. MT. Haryono</t>
  </si>
  <si>
    <t>Aliran debit dari hulu terhambat oleh saluran membelok dan gorong-gorong</t>
  </si>
  <si>
    <t>Pembuatan kolam retensi</t>
  </si>
  <si>
    <t>Perbaikan saluran Tersier RSS Damai dan gorong-gorong</t>
  </si>
  <si>
    <t>Lampu Merah Balikpapan Baru</t>
  </si>
  <si>
    <t>Permukaan jalan lebih rendah dari permukaan saluran tepi jalan sedangkan street inlet tidak memadai</t>
  </si>
  <si>
    <t>Perbaikan street inlet</t>
  </si>
  <si>
    <t>Pebuatan kolam retensi</t>
  </si>
  <si>
    <t>Jl. Boulevard Raya</t>
  </si>
  <si>
    <t>Street inlet tidak memadai mengalirkan air dari permukaan jalan ke kolam tampung dan saluran</t>
  </si>
  <si>
    <t>Memperbesar kapasitas tampungan air</t>
  </si>
  <si>
    <t xml:space="preserve">Saluran drainase tepi jalan dan median tidak memadai dan tidak adanya street inlet </t>
  </si>
  <si>
    <t>Pembangunan Saluran drainase Tersier BPP-Jembatan</t>
  </si>
  <si>
    <t>Pembuatan Street inlet</t>
  </si>
  <si>
    <t>G. Jokotole</t>
  </si>
  <si>
    <t>Kapasitas saluran Jokotole tidak mampu mengalirkan debit banjir  daerah pengalirannya di tambah dengan luapan Sungai Ampal</t>
  </si>
  <si>
    <t>Pembangunan Kolam retensi Joko Tole</t>
  </si>
  <si>
    <t>Pembangunan Tanggul/Siring Sungai ampal</t>
  </si>
  <si>
    <t>Pemasangan pompa air</t>
  </si>
  <si>
    <t>Genangan RT 48 Kel. Sumber Rejo dan RT 38 Kel. Gn Sari Ulu</t>
  </si>
  <si>
    <t>Drainase tidak mampu nahan debit banjir</t>
  </si>
  <si>
    <t>Jl. Z.A. Maulani</t>
  </si>
  <si>
    <t>Tidak ada ada saluran tepi jalan yang akan mengalirkan air ke saluran Tersiier bukit Damai Sentosa</t>
  </si>
  <si>
    <t>Pembangunan saluran tepi kiri dan kanan jalan di Jl. ZA Maulani</t>
  </si>
  <si>
    <t>Pembuatan Kolam Retensi</t>
  </si>
  <si>
    <t>Jl. Perum Posindo</t>
  </si>
  <si>
    <t>Saluran Tersier Bukit Damai Sentosa meluap dan jebol, posisi saluran tersebut lebih tinggi</t>
  </si>
  <si>
    <t>Perbaikan saluran tersier Bukit Damai Sentosa</t>
  </si>
  <si>
    <t>Pembuatan Kolam retensi Tersier Bukit Damai Sentosa</t>
  </si>
  <si>
    <t>Perumahan Jl. ZA Maulani</t>
  </si>
  <si>
    <t>Daerah rendah dengan saluran drainase buruk</t>
  </si>
  <si>
    <t>Perbaikan dan peningkatan saluran drainase perumahan</t>
  </si>
  <si>
    <t>Pengerukan sedimen dan pembersihan sampah Saluran Sekunder Posindo</t>
  </si>
  <si>
    <t>Jl. Zainal Arifin (Kampung Beller)</t>
  </si>
  <si>
    <t>Air sungai Ampal meluap akibat penampang sungai kecil, sungai berbelok dan tebing rendah dan daerah rendah</t>
  </si>
  <si>
    <t>Peningkatan dimensi penampang sungai Ampal</t>
  </si>
  <si>
    <t>Membuat kolam tampungan air dan air pintu</t>
  </si>
  <si>
    <t>Pemasangan pompa Kampung Beller</t>
  </si>
  <si>
    <t>Gg. Al-Makmur</t>
  </si>
  <si>
    <t>Membuat tampungan air pintu</t>
  </si>
  <si>
    <t>Pemasangan Pompa Almakmur</t>
  </si>
  <si>
    <t>Jl. Penegak</t>
  </si>
  <si>
    <t>Air sungai Ampal meluap akibat penampang sungai kecil, sungai berbelok dan tebing rendah dan darerahnya rendah</t>
  </si>
  <si>
    <t>Pembuatan tampungan air pintu</t>
  </si>
  <si>
    <t>Pemasangan pompa</t>
  </si>
  <si>
    <t>Jl. Gg. Mufakat</t>
  </si>
  <si>
    <t>Air sungai Ampal meluap akibat penampang sungai kecil, sungai berbelok dan tebing rendah dan daerahnya rendah</t>
  </si>
  <si>
    <t>Pemasangan pompa Gg. Mufakat</t>
  </si>
  <si>
    <t>Jl. MT Haryono (Jl. Asnawi Arbain-Kampung Beller)</t>
  </si>
  <si>
    <t>Debit dari hulu cukup besar dan Kondisi saluran Sebagian tertutup jalan akses/jembatan, sampah dan halangan aliran dan Street inlet tidak memadai</t>
  </si>
  <si>
    <t>Pembuatan kolam tamoungan/retensi</t>
  </si>
  <si>
    <t>Pembersihan saluran</t>
  </si>
  <si>
    <t>Pembuatan akses air (Street Inlet)</t>
  </si>
  <si>
    <t>Menurunkan Muka air sungai Ampal</t>
  </si>
  <si>
    <t>Sub Sistem Sepinggan</t>
  </si>
  <si>
    <t>Perum PGRI Ring Road</t>
  </si>
  <si>
    <t>Meluapnya air saluran primer dan  kapasitas sungai lebih kecil dari debit banjir yang mengalir</t>
  </si>
  <si>
    <t>Pembuatan bendali dan kolam tampung PGRI Ring Road</t>
  </si>
  <si>
    <t>Perum. HER1</t>
  </si>
  <si>
    <t>Saluran di dalam perumahan kurang memadai</t>
  </si>
  <si>
    <t>Normaliasasi saluran Sekunder Sepinggan baru</t>
  </si>
  <si>
    <t>Perbaikan saluran lingkungan di dalam perumahan HER</t>
  </si>
  <si>
    <t>Jl. Sepinggan Baru Jl. Mukmin Faisal</t>
  </si>
  <si>
    <t>Elevasi jalan daerah cekungan (rendah) dan tidak ada saluran drainase jalan yang memadai</t>
  </si>
  <si>
    <t>Pembuatan saluran tepi jalan beserta street inlet/tali air</t>
  </si>
  <si>
    <t>Normalisasi saluran sekunder Sepinggan Baru</t>
  </si>
  <si>
    <t>RT 49 dan RT 36 Sepinggan</t>
  </si>
  <si>
    <t>Dimensi saluran  terlalu kecil dan banyak tertutup serta bagian hilir berbelok tajam</t>
  </si>
  <si>
    <t>Peningkatan dimensi saluran Sekunder Sepinggan Baru</t>
  </si>
  <si>
    <t>RT 34 Kelurahan Sepinggan</t>
  </si>
  <si>
    <t>Saluran tersier dan gorong-gorong yang dimensinya terlaku kecil dan berbelok-belok</t>
  </si>
  <si>
    <t>Normalisasi saluran tersier dan gorong-gorong</t>
  </si>
  <si>
    <t>Perbaikan saluran lingkungan</t>
  </si>
  <si>
    <t>Jl. Sepinggan Baru</t>
  </si>
  <si>
    <t>Luapan dari Saluran Sekunder taman Sepinggan yang mengalir debit banjir lebih besar dari kapasitas salurannya dan saluran tepi jalan kondisinya juga kurang memadai</t>
  </si>
  <si>
    <t>Pembangunan Bendali Papan Lestari</t>
  </si>
  <si>
    <t xml:space="preserve">Pembangunan kolam retensi Alam Sepinggan Baru </t>
  </si>
  <si>
    <t>Normalisasi saluran sekunder dan gorong-gorong</t>
  </si>
  <si>
    <t>Perbaikan saluran tepi jalan</t>
  </si>
  <si>
    <t>Taman Sepinggan 3 RT 32 Kelurahan Sepinggan</t>
  </si>
  <si>
    <t>Luapan saluran sekunder Taman Sepinggan dan saluran lingkungan yang kurang memadai</t>
  </si>
  <si>
    <t>Normalisasi saluran sekunder Taman Sepinggan</t>
  </si>
  <si>
    <t>Perbaikan saluran drainase tepi jalan/lingkungan</t>
  </si>
  <si>
    <t>Jl. Sepinggan Baru (Pasar Sepinggan)</t>
  </si>
  <si>
    <t>Daerah rendah/cekungan</t>
  </si>
  <si>
    <t>Telah dibangun baluran Box culvert</t>
  </si>
  <si>
    <t>Depan SMP 5 Sepinggan</t>
  </si>
  <si>
    <t>Saluran drainase dimensinya terlalu kecil dan tidak terawat sehingga air hujan tidak lancar</t>
  </si>
  <si>
    <t>Normalisasi saluran Sekunder Mulawarman</t>
  </si>
  <si>
    <t>Pembersihan saluran lingkungan</t>
  </si>
  <si>
    <t>Sub Sistem Sepinggan I dan Sepinggan II</t>
  </si>
  <si>
    <t>Jl. Marsma R Iswahyudi depan AURI</t>
  </si>
  <si>
    <t xml:space="preserve">Dimensi saluran dan gorong-gorong kecil dan dibagian rendah tidak terdapat street inlet </t>
  </si>
  <si>
    <t xml:space="preserve">Pembuatan Street inlet </t>
  </si>
  <si>
    <t>Normalisasi saluran dan gorong-gorong</t>
  </si>
  <si>
    <t>Sungai Batakan Kecil I</t>
  </si>
  <si>
    <t>Permukiman disamping kantor samsat</t>
  </si>
  <si>
    <t>Aliran banjir terhambat oleh pasang laut, Tanggul jebol atau air meluap melalui outlet saluran dan kapasitas bendali yang ada saat ini tidak memadai</t>
  </si>
  <si>
    <t>Pembangunan Bendali Sek. PT. HER</t>
  </si>
  <si>
    <t>Pembangunan Kolam Retensi Perum Daksa Atas</t>
  </si>
  <si>
    <t xml:space="preserve">Pembangunan Kolam Retensi Sekunder Batakan Kecil </t>
  </si>
  <si>
    <t>Normalisasi sungai dan perbaikan tanggul dan sistem polder</t>
  </si>
  <si>
    <t>Perum. Daksa</t>
  </si>
  <si>
    <t>Penampang sungai kecil dibanding dengan debit banjir daru hulu</t>
  </si>
  <si>
    <t>Pembuatan Kolam Retensi Daksa Atas</t>
  </si>
  <si>
    <t>Normasisasi/tanggul Saluran Sekunder Daksa bagian hilir</t>
  </si>
  <si>
    <t>Sungai Batakan Besar</t>
  </si>
  <si>
    <t>RT 5 Kel. Manggar</t>
  </si>
  <si>
    <t>Luapan sungai Batakan Besar dan saluran drainase kurang memadai</t>
  </si>
  <si>
    <t>Pembangunan Bendali Sekunder Batakan Besar 1</t>
  </si>
  <si>
    <t>Pembangunan Bendali Primer Batakan Besar Hulu</t>
  </si>
  <si>
    <t>RT.59 Kel.Manggar (Perum. Graha Mulawarman)</t>
  </si>
  <si>
    <t>Saluran drainase tidak memadai</t>
  </si>
  <si>
    <t>Pembangunan Saluran Tersier Pondok Asri 1, Tersier Pondok Asri 2 dan Tersier Pondok Asri 3</t>
  </si>
  <si>
    <t>Perum Panji RT.34, 62, 63 Kel.Manggar</t>
  </si>
  <si>
    <t>Debit aliran dari hulu besar namun saluran drainase kurang memadai dan permukaan air sungai di hilir tinggi</t>
  </si>
  <si>
    <t xml:space="preserve">Pembangunan Kolam Retensi Manggar Hilir </t>
  </si>
  <si>
    <t>Normalisasi Saluran Sekunder Panji dan Saluran Tersier Panji</t>
  </si>
  <si>
    <t>RT 32 Kel. Manggar</t>
  </si>
  <si>
    <t>Daerah rendah dataran banjir di tepi sungai</t>
  </si>
  <si>
    <t>Perlu proteksi dari luapan sungai dan kolam tampung</t>
  </si>
  <si>
    <t>RT 52 Kel. Manggar</t>
  </si>
  <si>
    <t>Saluran drainase yang tidak memadai</t>
  </si>
  <si>
    <t>Normalisasi saluran Tersier Kunang-kunang</t>
  </si>
  <si>
    <t>Pembuatan gorong-gorong menyebrang jalan</t>
  </si>
  <si>
    <t>Sungai Manggar Besar</t>
  </si>
  <si>
    <t>RT.30, 44, 45, 39 Kel. Manggar Baru</t>
  </si>
  <si>
    <t>Daerah rendah dan terpengaruh oleh pasang air Sungai Manggar</t>
  </si>
  <si>
    <t>Pembangunan pintu air di muara Saluran Sekunder Selili</t>
  </si>
  <si>
    <t>Pemasangan pompa banjir</t>
  </si>
  <si>
    <t>Jl. Mulawarman depan Yonif</t>
  </si>
  <si>
    <t>Tidak cukupnya tali air/street inlet tepi trotoar jalan</t>
  </si>
  <si>
    <t>Pembuatan  tali air/street inlet</t>
  </si>
  <si>
    <t>Sub Sistem Ajiraden</t>
  </si>
  <si>
    <t>Jl. Mulawarman SMP 19</t>
  </si>
  <si>
    <t>Genangan air tidak mampu mengalir ke laut</t>
  </si>
  <si>
    <t>Normalisasi saluran Tersier lapangan Bola dan gorong-gorong crossing Jl. Mulawarman</t>
  </si>
  <si>
    <t>Jl. Mulawarman dengan Jembatan Aji Raden.</t>
  </si>
  <si>
    <t>Luapan sungai Aji Raden saat mengalir debit banjir</t>
  </si>
  <si>
    <t>Pembangunan Bendali Primer Aji Raden</t>
  </si>
  <si>
    <t>Pembangunan  Bendali Sekunder Aji Raden</t>
  </si>
  <si>
    <t>Sungai Teritip</t>
  </si>
  <si>
    <t>RT 9 Kelurahan Teritip</t>
  </si>
  <si>
    <t>Debit banjir besar dan penampang hulu kecil</t>
  </si>
  <si>
    <t>Pembangunan saluran tepi jalan</t>
  </si>
  <si>
    <t>Normalisasi Sungai Teritip di hulu jembatan</t>
  </si>
  <si>
    <t>Sub Sistem Gunung Empat</t>
  </si>
  <si>
    <t>Evaluasi rencana retensi (Rencana Kolam Retensi)</t>
  </si>
  <si>
    <t>Normalisasi saluran tersier Telindung</t>
  </si>
  <si>
    <t>Sungai Batakan II</t>
  </si>
  <si>
    <t>Evaluasi rencana bendali (Rencana Bendali Rencana Primer Batakan Kecil II Hilir)</t>
  </si>
  <si>
    <t>Evaluasi rencana retensi (Kolam Retensi Rencana Primer Batakan kecil II Hulu)</t>
  </si>
  <si>
    <t>Evaluasi rencana retensi (Kolam Retensi Rencana Primer Batakan Kecil II Tengah 1)</t>
  </si>
  <si>
    <t>Evaluasi rencana retensi (Kolam Retensi Rencana Primer Batakan Kecil II Tengah 2)</t>
  </si>
  <si>
    <t xml:space="preserve">Evaluasi rencana retensi </t>
  </si>
  <si>
    <t>Evaluasi rencana retensi (Kolam Retensi Rencana Sekunder Bata Merah RT. 21)</t>
  </si>
  <si>
    <t>Evaluasi rencana retensi (Kolam Retensi Rencana Sekunder Stiba)</t>
  </si>
  <si>
    <t>Sistem Salok Api</t>
  </si>
  <si>
    <t>Evaluasi rencana bendali (Bendali Rencana Sekunder Selok Api Hulu 1)</t>
  </si>
  <si>
    <t>Evaluasi rencana bendali (Bendali Rencana Sekunder Selok Api Hulu 2)</t>
  </si>
  <si>
    <t>Evaluasi rencana bendali (Bendali Rencana Sekunder Selok Api Hulu 3)</t>
  </si>
  <si>
    <t>BWS</t>
  </si>
  <si>
    <t>Dinas Provinsi?BWS</t>
  </si>
  <si>
    <t>Dinas Provinsi/BWS</t>
  </si>
  <si>
    <t>Paser</t>
  </si>
  <si>
    <t>Berau</t>
  </si>
  <si>
    <t>Kutai Timur</t>
  </si>
  <si>
    <t>Dinas Kabupaten</t>
  </si>
  <si>
    <t>Kondisi Saluran</t>
  </si>
  <si>
    <t>Buruk</t>
  </si>
  <si>
    <t>Sedang</t>
  </si>
  <si>
    <t>Baik</t>
  </si>
  <si>
    <t>Zona 1 (Kel. Gunung Steleng)</t>
  </si>
  <si>
    <t>Genangan banjir dan kapasitas saluran tidak mencukupi</t>
  </si>
  <si>
    <t>Jl. Telaga</t>
  </si>
  <si>
    <t>Jl. Sokley-AMD</t>
  </si>
  <si>
    <t>1. Belum semua saluran tersambung
2. Saluran sudah tertutup rumput dan sedimen</t>
  </si>
  <si>
    <t>Normalisasi saluran dan OP saluran</t>
  </si>
  <si>
    <t>Sal. Retensi-Jl Provinsi Via Jalan BTN</t>
  </si>
  <si>
    <t>1. Genangan banjir
2. Saluran belum terkoneksi</t>
  </si>
  <si>
    <t>Belum memiliki saluran pembuang</t>
  </si>
  <si>
    <t>Pembuatan saluran baru</t>
  </si>
  <si>
    <t>-</t>
  </si>
  <si>
    <t>Kanal Z1-1</t>
  </si>
  <si>
    <t>Kanal Z1-2</t>
  </si>
  <si>
    <t>Pintu air di Kanal Z1-1</t>
  </si>
  <si>
    <t>Potensi air pasang dari laut</t>
  </si>
  <si>
    <t>Pembuatan pintu air untuk menahan air pasang di sal Z1-1</t>
  </si>
  <si>
    <t>set</t>
  </si>
  <si>
    <t>Jl. Masjid sebelah barat</t>
  </si>
  <si>
    <t>Potensi banjir di bagian hilir</t>
  </si>
  <si>
    <t>S. Nenang Besar</t>
  </si>
  <si>
    <t>Sedimentasi dan kapasitas sungai tidak mencukupi</t>
  </si>
  <si>
    <t>Pengerukan, pelebaran dan penanggulan</t>
  </si>
  <si>
    <t>Jalan Provinsi sekitar Kantor Lurah Nenang dan SDN 2 Penajam</t>
  </si>
  <si>
    <t>Saluran yang belum terkoneksi dan sedimen</t>
  </si>
  <si>
    <t>Pembuatan saluran dan OP</t>
  </si>
  <si>
    <t>Jalan Makmur</t>
  </si>
  <si>
    <t>Kapasitas saluran tidak mencukupi dan dipenuhi sampah/sedimen</t>
  </si>
  <si>
    <t>Peningkatan kapasitas saluran dan OP</t>
  </si>
  <si>
    <t>Jl. Usaha Tani</t>
  </si>
  <si>
    <t>Saluran tertutup rumput</t>
  </si>
  <si>
    <t>Pembersihan saluran dan peningkatan material drainase dari tanah menjadi beton/pasangan batu</t>
  </si>
  <si>
    <t>Saluran sekunder yang belum terkoneksi dengan saluran primer untuk pembuangan air drainase langsung ke laut</t>
  </si>
  <si>
    <t>Pembangunan baru+Rehabilitasi</t>
  </si>
  <si>
    <t>Pembangunan kanal sal. Drainase primer</t>
  </si>
  <si>
    <t>Pembuatan Pintu Air</t>
  </si>
  <si>
    <t>Pembangunan kanal sal. Drainase primer+normalisasi S. Nenang Kecil</t>
  </si>
  <si>
    <t>Area kebun antara Jl. Usaha Tani (utara), Jl. H. Unus (barat) dan Jl. Provinsi (timur)</t>
  </si>
  <si>
    <t>Permasalahan/Potensi</t>
  </si>
  <si>
    <t>Potensi kolam retensi</t>
  </si>
  <si>
    <t>Pembuatan kolam retensi KR-Z2-1</t>
  </si>
  <si>
    <t>Zona 2 (Kel. Nenang dan sekitar Sungai Nenang)</t>
  </si>
  <si>
    <t>Zona 3 (Sungai Lawe-lawe)</t>
  </si>
  <si>
    <t>Sedimentasi dan kapasitas saluran yang tidak mencukupi</t>
  </si>
  <si>
    <t>Banjir akibat sungai</t>
  </si>
  <si>
    <t>Normalisasi sungai (hulu)</t>
  </si>
  <si>
    <t>Penanggulan sungai (hilir)</t>
  </si>
  <si>
    <t>Zona 3A (Kel. Petung)</t>
  </si>
  <si>
    <t>Saluran kebun sisi barat yang mengarah ke S. Tunan (Kanal Z3A-2)</t>
  </si>
  <si>
    <t>Saluran sudah tertutup oleh rumput dan sedimen</t>
  </si>
  <si>
    <t>Saluran kebun sisi timur yang mengarah ke S. Tunan (Kanal Z3A-1)</t>
  </si>
  <si>
    <t>Normalisasi saluran</t>
  </si>
  <si>
    <t>Normalisasi saluran dan penanggulan</t>
  </si>
  <si>
    <t>Saluran Jl. Lombok</t>
  </si>
  <si>
    <t>Zona 3B (Kel. Tanjung Tengah, Saloang, Pejala)</t>
  </si>
  <si>
    <t>Sepanjang pantai di 3 kelurahan tersebut</t>
  </si>
  <si>
    <t>Banjir akibat rob</t>
  </si>
  <si>
    <t>Zona 4 (Kel. Waru)</t>
  </si>
  <si>
    <t>Jl. Bangun Mulyo</t>
  </si>
  <si>
    <t>Saluran tertutup rumput dan sedimen</t>
  </si>
  <si>
    <t>Jl. Sidodadi s.d. Jl. Provinsi</t>
  </si>
  <si>
    <t>Pembersihan rumput, sedimen dan peningkatan kapasitas saluran</t>
  </si>
  <si>
    <t>Jl. Lingkungan yang mengarah ke Jl. Sidodadi</t>
  </si>
  <si>
    <t>Tidak ada saluran drainase</t>
  </si>
  <si>
    <t>Jl. Laban - Jl. Provinsi - Jl. Logpond</t>
  </si>
  <si>
    <t>Jl. Aji Usman s.d. outlet S. Tunan</t>
  </si>
  <si>
    <t>Jl. Provinsi segmen Jl. Aji Usman - Jembatan S. Tunan</t>
  </si>
  <si>
    <t>Zona 5 (Kel. Waru - Kel. Sesulu)</t>
  </si>
  <si>
    <t>Sungai Waru</t>
  </si>
  <si>
    <t>Sungai sudah tertutupi sedimen dan rumput</t>
  </si>
  <si>
    <t>Normalisasi sungai (pengerukan sedimen dan pembersihan rumput)</t>
  </si>
  <si>
    <t>Saluran kiri S. Waru sebelum jalan provinsi</t>
  </si>
  <si>
    <t>Jl. Lingkungan mulai dari Langgar Al-Ikhlas s.d. Outlet ke S. Waru</t>
  </si>
  <si>
    <t>Pembuatan saluran drainase</t>
  </si>
  <si>
    <t>Jl. Provinsi segmen SMAN 2 PPU - Outlet S. Waru</t>
  </si>
  <si>
    <t>Banjir dan tidak ada saluran drainase</t>
  </si>
  <si>
    <t>Pembuatan drainase baru</t>
  </si>
  <si>
    <t>Jl. Lingkungan Perumahan Griya Waru Asri</t>
  </si>
  <si>
    <t>Saluran tidak mencukupi</t>
  </si>
  <si>
    <t>Rhebailitasi</t>
  </si>
  <si>
    <t>Jalan Provinsi segmen Desa Sesulu - S. Waru</t>
  </si>
  <si>
    <t>Tidak ada saluran primer untuk pembuangan saluran drainase</t>
  </si>
  <si>
    <t>Pembuatan saluran drainase primer</t>
  </si>
  <si>
    <t>Jalan lokal antara Jl. Aji Raden - S. Waru</t>
  </si>
  <si>
    <t>Jl. Aji Raden (Jl. Provinsi - laut) - Kanal Z5-1</t>
  </si>
  <si>
    <t>Pembersihan rumput, sedimen dan pembangunan sal. Baru</t>
  </si>
  <si>
    <t>Saluran tertutup rumput, sedimen dan belum terkoneksi</t>
  </si>
  <si>
    <t>Rehabilitasi+Pembangunan Baru</t>
  </si>
  <si>
    <t>Zona 6 (Kel. Api-api)</t>
  </si>
  <si>
    <t>Sungai Api-api Utara (A)</t>
  </si>
  <si>
    <t>Luapan banjir sungai di Jl. Provinsi sebelah selatan</t>
  </si>
  <si>
    <t>Normalisasi sungai dan penanggulan</t>
  </si>
  <si>
    <t>Sungai Api-api Selatan (B)</t>
  </si>
  <si>
    <t>Luapan banjir sungai di Jl. Provinsi</t>
  </si>
  <si>
    <t>Zona 7 (Kel. Labangka)</t>
  </si>
  <si>
    <t>Luapan banjir dari S. Labangka</t>
  </si>
  <si>
    <t>Sungai Labangka sekitar JNE Express Labangka</t>
  </si>
  <si>
    <t>Zona 8 (Kel. Babulu Laut)</t>
  </si>
  <si>
    <t>Sungai Sembilang</t>
  </si>
  <si>
    <t>Luapan banjir akibat rob dan drainase</t>
  </si>
  <si>
    <t>Jalan Babulu Laut</t>
  </si>
  <si>
    <t>Tidak ada saluran drainase dan banjir</t>
  </si>
  <si>
    <t>Pembuatan stasiun pompa</t>
  </si>
  <si>
    <t>Provinsi</t>
  </si>
  <si>
    <t>Zona 9 (Kel. Sebakung Jaya, Sri Raharja, Sumber Sari)</t>
  </si>
  <si>
    <t>Jl. Utama Permukiman sumbersari-Sebakung Jaya</t>
  </si>
  <si>
    <t>Banjir akibat kapasitas saluran tidak mencukupi</t>
  </si>
  <si>
    <t>Jalan penghubung Sebakung Jaya-Sri Raharja</t>
  </si>
  <si>
    <t>Pembersihan rumput dan sedimen</t>
  </si>
  <si>
    <t>Sebelah selatan Jl. Gusung s.d. ke Muara (Z2-2)</t>
  </si>
  <si>
    <t>Hulu S. Nenang Kecil s.d. ke Muara (Z2-1)</t>
  </si>
  <si>
    <t>Kebijakan Daerah Pergub No. 02 Tahun 2018</t>
  </si>
  <si>
    <t>Jl. Khaliludin - Ciptomangunkusumo</t>
  </si>
  <si>
    <t>Tanah Grogot</t>
  </si>
  <si>
    <t>Jl. Anden Oko</t>
  </si>
  <si>
    <t>1.	Memetakan dan menetapkan kawasan rawan banjir, longsor, dan kekeringan pada setiap wilayah sungai
2.	Mengakomodir kawasan rawan banjir, longsor, dan kekeringan ke dalam penyusunan atau perubahan RTRW (Kecamatan Tanjung Tereb)
3.	Menyusun dan menetapkan Masterplan Pengendalian Banjir (Wilayah Kecamatan Tanjung Redeb) sebagai dokumen perencanaan pengendalian banjir
4.	Melaksanakan pengintegrasian perencanaan, pembangunan dan pengelolaan drainase kawasan produktif, drainase perkotaan, drainase jalan, dan sungai ke dalam sistem pengendalian banjir (Wilayah Kecamatan Tanjung Redeb)
5.	Melaksanakan normalisasi sungai dan pemeliharaan saluran air untuk meningkatkan kapasitas pengaliran air
6.	Beberapa lokasi yang menjadi identifikasi potensi dan permasalah drainase yang berkembang pada Kawasan Perencanaan (RTRW) Kota Kecamatan Tanjung Redeb dan sekitarnya
7.	Indikasi Arahan pengaturan zonasi sistem jaringan sumber daya air
8.	Melakukan usulan program RTRW Provinsi Kalimantan Timur Tahun 2016, meliputi:
-	Pemantapan pengelolaan kawasan lindung di Kabupaten Berau
-	Rehabilitasi dan konservasi lahan kawasan lindung guna mengembalikan/meningkatkan fungsi lindung di Kabupaten Berau
-	Pengembangan pola insentif dan disinsentif dalam pengelolaan kawasan lindung di Kabupaten Berau
-	Evaluasi kebijakan pemanfaatan lahan kawasan lindung di Kabupaten Berau
-	Pengembangan kapasitas pengelolaan lingkungan hidup di Kabupaten Berau
-	Kawasan yang memberikan perlindungan terhadap kawasan bawahannya di Kabupaten Berau
-	Pelestarian dan pengelolaan Kawasan Karst di Kabupaten Berau
-	Pembangunan jaringan angkutan sungai, danau dan penyeberanganp
-	Pemeliharaan dan penambahan fasilitas Pelabuhan Utama Pengumpan Regional di Pelabuhan Tanjung Redeb (Kabupaten Berau) dan Pelabuhan Utama Pengumpan Lokal di Pelabuhan Talisayan (Kabupaten Berau) dan Pelabuhan Tanjung Batu (Kabupaten Berau)
-	Pengembangan Pembangkit Listrik Tenaga Air (PLTA) di Kabupaten Berau
-	Pengelolaan/pemeliharaan WS Berau-Kelai berdasarkan aspek Konservasi sumber daya air, aspek Pendayagunaan Sumber Daya Air, aspek Pengendalian Daya Rusak Air
-	Pengembangan dan pengelolaan daerah irigasi diantaranya: DI Biatan, DI Dumaring, DI Merancang, DI Batu-Batu, DI Loaan, DI Beriwit DI Muara Bangun, DI Tanjung Perengat, DI Bukit Meraang, DI Semurut, DI Tepian Buah, DI Harapan Java, DI Labanan, DI Bukit Makmur, D.I, Tumbit Melayu (Kabupaten Berau)
-	Pengembangan dan pengelolaan daerah rawa dan tambak diantaranya: Daerah Rawa Segah, Daerah Rawa Tabaiar Muara, Daerah Rawa Rantau Pangan, Daerah Rawa Sungai Kuran, Daerah Rawa Sukan,Daerah Rawa Sukan Tengah, Daerah Rawa Tanjung Perengat, Daerah Rawa Uwang, Tambak Seketa, Tambak Karangan, Tambak Tabalar
-	Pengembangan dan pengelolaan bangunan penyedia air baku, bangunan pengendali banjir, bangunan konservasi, dan PLTA/PLTM sebagai berikut: Check dam Semurut, Check dam Buyung-Buyung, Check dam Labanan, Check dam Muara Bangun, Check dam Tepian Buah, Check dam Beriwit, Check dam Merancang, Kolam Retensi Teluk Bayur, Bendung Teluk Sumbang, Bendungan Kelay, Check dam Kelay, Embung Tanjung Batu, Intake Labanan, Intake Biatan.</t>
  </si>
  <si>
    <t>Tanjung Redeb</t>
  </si>
  <si>
    <t>Sistem Ayobe (Jl. Gatot  Subroto)</t>
  </si>
  <si>
    <t>Sistem Rawa Indah (Sepanjang Jl. Gatot Subroto dan Jl. Kedaung)</t>
  </si>
  <si>
    <t>SS-AYOBE_D1 (Jl. Gatot Subroto)</t>
  </si>
  <si>
    <t>Jl. Durian 3</t>
  </si>
  <si>
    <t>Jl. Pulau Sambit</t>
  </si>
  <si>
    <t>Jl.Poros Rantau-Pulung</t>
  </si>
  <si>
    <t>Jl.Pattimura</t>
  </si>
  <si>
    <t>Jl. Kabo Jaya</t>
  </si>
  <si>
    <t>Sub Sistem Klandasan (Sepanjang Jl. Ahmad Yani)</t>
  </si>
  <si>
    <t>Sungai Manggar Kecil (Jl. Manggar Damai)</t>
  </si>
  <si>
    <t>Kota Samarinda</t>
  </si>
  <si>
    <t>Palaran</t>
  </si>
  <si>
    <t>Samarinda Utara</t>
  </si>
  <si>
    <t>Jl. P. Suryanata Poros SMD-Tenggareng</t>
  </si>
  <si>
    <t>Jl. D.I. Panjaitan</t>
  </si>
  <si>
    <t>Jl. Dr. Soetomo</t>
  </si>
  <si>
    <t>Jl. K.P. Tendean</t>
  </si>
  <si>
    <t>Jl. S. Hassanuddin</t>
  </si>
  <si>
    <t>Kec. Melak</t>
  </si>
  <si>
    <t>Kab. Mahakam Ulu</t>
  </si>
  <si>
    <t>Kab. Kutai Barat</t>
  </si>
  <si>
    <t>Kab. Penajam Paser Utara (PPU)</t>
  </si>
  <si>
    <t>Kab. Kutai Timur (Sangata)</t>
  </si>
  <si>
    <t>Datah Bilang Ulu</t>
  </si>
  <si>
    <t>Jl. Lingkungan (LINK 2)</t>
  </si>
  <si>
    <t>Saluran tanah dan banyak sedimen/sampah</t>
  </si>
  <si>
    <t>Peningkatan saluran menjadi pasangan batu/beton</t>
  </si>
  <si>
    <t>OP saluran drainase</t>
  </si>
  <si>
    <t>Jl. Lingkungan (LINK 1)</t>
  </si>
  <si>
    <t>Saluran telah tertutup sedimen dan sebagian kawasan belum memiliki saluran</t>
  </si>
  <si>
    <t>Rehabilitasi dan Pembangunan Baru</t>
  </si>
  <si>
    <t>Kelurahan Timbau</t>
  </si>
  <si>
    <t>Jl. Biawan, Jl. Belida, Jl. Baung dan Jl. Puyu</t>
  </si>
  <si>
    <t>Jl. Keli</t>
  </si>
  <si>
    <t>Jalan Udang</t>
  </si>
  <si>
    <t>Jl. Pesut</t>
  </si>
  <si>
    <t>Jl. AP Mangkunegoro</t>
  </si>
  <si>
    <t>Jl. Naga</t>
  </si>
  <si>
    <t>Kelurahan Kampung Baru</t>
  </si>
  <si>
    <t>Kelurahan Melayu</t>
  </si>
  <si>
    <t xml:space="preserve"> Jl. KH Dewantara</t>
  </si>
  <si>
    <t>Jl. Maduningrat (RT29, RT32 dan RT33)</t>
  </si>
  <si>
    <t xml:space="preserve">Jl. Durian   </t>
  </si>
  <si>
    <t>Jl. Bogenville</t>
  </si>
  <si>
    <t>Kelurahan Panji</t>
  </si>
  <si>
    <t>Kelurahan Loa Ipuh</t>
  </si>
  <si>
    <t xml:space="preserve"> Jl. Teratai dan Jalan Stadion</t>
  </si>
  <si>
    <t xml:space="preserve"> Jl. Gunung Belah Gg. Beringin IV</t>
  </si>
  <si>
    <t>Jl. Gunung Belah (kawasan Gunung Triyu)</t>
  </si>
  <si>
    <t>Jl. Mayjend Panjaitan</t>
  </si>
  <si>
    <t>Kelurahan  Sukarame</t>
  </si>
  <si>
    <t xml:space="preserve"> Jl. Mawar</t>
  </si>
  <si>
    <t>Jl.  KH. Ahmad Dahlan</t>
  </si>
  <si>
    <t>Jl. Tambak Rel</t>
  </si>
  <si>
    <t xml:space="preserve"> Jl. Danau Melintang, Jalan Danau Jempang</t>
  </si>
  <si>
    <t>Jl. Gn. Pegat dan Jalan Tirta Kencana 3</t>
  </si>
  <si>
    <t xml:space="preserve"> Jl. Danau Aji Gg. 5</t>
  </si>
  <si>
    <t>Kab. Kutai Kartanegara</t>
  </si>
  <si>
    <t>Banjir akibat limpasan drainase</t>
  </si>
  <si>
    <t>Rehabilitasi saluran di sisi kiri dan kanan jalan</t>
  </si>
  <si>
    <t>Pembuatan pintu klep di bagian outlet saluran</t>
  </si>
  <si>
    <t>Pengerukan sampah dan sedimen di saluran</t>
  </si>
  <si>
    <t>Peningkatan kapasitas saluran drainase</t>
  </si>
  <si>
    <t>Pembuatan pintu klep di bagian outlet</t>
  </si>
  <si>
    <t>Rehabilitasi saluran berupa pengerukan sedimen dan sampah</t>
  </si>
  <si>
    <t>Peningkatan kapasitas saluran drainase berupa pelebaran atau pengerukan</t>
  </si>
  <si>
    <t>Pembuatan pintu klep di outlet drainase</t>
  </si>
  <si>
    <t>Banjir akibat limpasan sungai</t>
  </si>
  <si>
    <t>Pengerukan saluran dari sedimen</t>
  </si>
  <si>
    <t>Pembuatan saluran baru sebagai pembuangan</t>
  </si>
  <si>
    <t>Banjir akibat lingkungan tidak ada drainase</t>
  </si>
  <si>
    <t>Pembuatan saluran drainase jalan raya</t>
  </si>
  <si>
    <t>Banjir akibat saluran drainase tidak memadai</t>
  </si>
  <si>
    <t>Pembangunan saluran drainase</t>
  </si>
  <si>
    <t>Banjir akibat drainase</t>
  </si>
  <si>
    <t>Set</t>
  </si>
  <si>
    <t xml:space="preserve">Melakukan OP saluran </t>
  </si>
  <si>
    <t>Luapan dari saluran drainase</t>
  </si>
  <si>
    <t>Saluran Dahlia Jl. Ahmad Yani s.d. Jl. Imam Bonjol</t>
  </si>
  <si>
    <t>Konektivitas saluran sekunder ke Sal. Dahlia (Jl. Tarakan)</t>
  </si>
  <si>
    <t>Banjir akibat saluran drainase dan sistem sungai di kawasan perkotaan Bontang</t>
  </si>
  <si>
    <t>Luapan drainase</t>
  </si>
  <si>
    <t>Rehabilitasi saluran drainase</t>
  </si>
  <si>
    <t>Jalan Depan Pasar Segar (Klandasan Besar)</t>
  </si>
  <si>
    <t>Jl. Propinsi (Poros Penajam)</t>
  </si>
  <si>
    <t>Kapasitas saluran kurang memadai</t>
  </si>
  <si>
    <t>Jl. Penajam-Kuaro</t>
  </si>
  <si>
    <t>Limpasan saluran drainase ke jalan raya</t>
  </si>
  <si>
    <t>Meningkatkan kapasitas saluran</t>
  </si>
  <si>
    <t>Jl. Mangkujenang Dalam</t>
  </si>
  <si>
    <t>Limpasan dari saluran drainase</t>
  </si>
  <si>
    <t>Limpasan dari saluran drinase</t>
  </si>
  <si>
    <t>Barong Tongkok</t>
  </si>
  <si>
    <t>Jl. Sendawar Raya</t>
  </si>
  <si>
    <t xml:space="preserve">Buruk </t>
  </si>
  <si>
    <t>Jl. Ki Hajar Dewantara</t>
  </si>
  <si>
    <t>Jl. Soedirman pertigaan taman hutan kota (Jl. Modang)</t>
  </si>
  <si>
    <t>Jl. R.A. Kartini depan counter HP OPPO Realme (Gang Citra)</t>
  </si>
  <si>
    <t>Bontang</t>
  </si>
  <si>
    <t>Balikpapan</t>
  </si>
  <si>
    <t>PPU</t>
  </si>
  <si>
    <t>Samarinda</t>
  </si>
  <si>
    <t>Kutai Barat</t>
  </si>
  <si>
    <t>Mahulu</t>
  </si>
  <si>
    <t>Kutai Kartanegara</t>
  </si>
  <si>
    <t>Panjang (m)</t>
  </si>
  <si>
    <t>No.</t>
  </si>
  <si>
    <t>Panjang (Km)</t>
  </si>
  <si>
    <t>TOTAL</t>
  </si>
  <si>
    <t>DI Kewenangan Provinsi yang terlayani jaringan irigasi</t>
  </si>
  <si>
    <t>DI</t>
  </si>
  <si>
    <t>DIR</t>
  </si>
  <si>
    <t>1. Kab Paser 45812 m (45.8 km)</t>
  </si>
  <si>
    <t>2. Kota Bontang 65992 m (65.92 km)</t>
  </si>
  <si>
    <t>3. Kab. Berau 21977 m (21.9 km)</t>
  </si>
  <si>
    <t>4. Kutai Timur 14710 m (14.7 km)</t>
  </si>
  <si>
    <t>5. Kota Balikpapan 4280 m (4.2 km)</t>
  </si>
  <si>
    <t>6. Kab PPU 81137 m (81,1 km)</t>
  </si>
  <si>
    <t>7. Kota Samarinda 9250 m (9.25 km)</t>
  </si>
  <si>
    <t>8. Kab Kutai Barat 4498 m (4.49 km)</t>
  </si>
  <si>
    <t>9. Kab Mahakam Ulu 900 m (0.9 km)</t>
  </si>
  <si>
    <t>10. Kab. Kukar 10380 m (10.38 km)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</si>
</sst>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0_-;\-* #,##0.0_-;_-* &quot;-&quot;??_-;_-@_-"/>
  </numFmts>
  <fonts count="27" x14ac:knownFonts="1">
    <font>
      <sz val="11"/>
      <color theme="1"/>
      <name val="Aptos Narrow"/>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b/>
      <sz val="11"/>
      <color theme="1"/>
      <name val="Aptos Narrow"/>
      <family val="2"/>
    </font>
    <font>
      <sz val="11"/>
      <name val="Aptos Narrow"/>
      <family val="2"/>
    </font>
    <font>
      <b/>
      <sz val="11"/>
      <color theme="1"/>
      <name val="Arial"/>
      <family val="2"/>
    </font>
    <font>
      <sz val="11"/>
      <color theme="1"/>
      <name val="Aptos Narrow"/>
      <family val="2"/>
    </font>
    <font>
      <sz val="11"/>
      <color theme="1"/>
      <name val="Arial"/>
      <family val="2"/>
    </font>
    <font>
      <sz val="11"/>
      <color theme="1"/>
      <name val="Aptos Narrow"/>
      <family val="2"/>
      <scheme val="minor"/>
    </font>
    <font>
      <sz val="11"/>
      <color theme="1"/>
      <name val="Arial"/>
      <family val="2"/>
    </font>
    <font>
      <sz val="11"/>
      <color theme="1"/>
      <name val="Aptos Narrow"/>
      <family val="2"/>
      <scheme val="major"/>
    </font>
    <font>
      <sz val="11"/>
      <color theme="1"/>
      <name val="Aptos"/>
      <family val="2"/>
    </font>
    <font>
      <sz val="11"/>
      <color rgb="FF000000"/>
      <name val="Aptos Narrow"/>
      <family val="2"/>
      <scheme val="major"/>
    </font>
    <font>
      <sz val="11"/>
      <name val="Aptos Narrow"/>
      <family val="2"/>
      <scheme val="major"/>
    </font>
    <font>
      <b/>
      <sz val="11"/>
      <color theme="1"/>
      <name val="Aptos Narrow"/>
      <family val="2"/>
      <scheme val="minor"/>
    </font>
    <font>
      <b/>
      <sz val="11"/>
      <name val="Aptos Narrow"/>
      <family val="2"/>
    </font>
    <font>
      <sz val="11"/>
      <color rgb="FF00B0F0"/>
      <name val="Aptos Narrow"/>
      <family val="2"/>
      <scheme val="minor"/>
    </font>
    <font>
      <sz val="11"/>
      <color rgb="FF00B0F0"/>
      <name val="Aptos Narrow"/>
      <family val="2"/>
    </font>
    <font>
      <sz val="11"/>
      <name val="Aptos Narrow"/>
      <family val="2"/>
      <scheme val="minor"/>
    </font>
    <font>
      <sz val="11"/>
      <color theme="1"/>
      <name val="Aptos Narrow"/>
      <family val="2"/>
      <scheme val="minor"/>
    </font>
  </fonts>
  <fills count="7">
    <fill>
      <patternFill patternType="none"/>
    </fill>
    <fill>
      <patternFill patternType="gray125"/>
    </fill>
    <fill>
      <patternFill patternType="solid">
        <fgColor rgb="FFD9F2D0"/>
        <bgColor rgb="FFD9F2D0"/>
      </patternFill>
    </fill>
    <fill>
      <patternFill patternType="solid">
        <fgColor rgb="FFFFFFFF"/>
        <bgColor rgb="FFFFFFFF"/>
      </patternFill>
    </fill>
    <fill>
      <patternFill patternType="solid">
        <fgColor theme="9" tint="0.79998168889431442"/>
        <bgColor indexed="64"/>
      </patternFill>
    </fill>
    <fill>
      <patternFill patternType="solid">
        <fgColor rgb="FFFFFF00"/>
        <bgColor indexed="64"/>
      </patternFill>
    </fill>
    <fill>
      <patternFill patternType="solid">
        <fgColor theme="7" tint="0.59999389629810485"/>
        <bgColor indexed="64"/>
      </patternFill>
    </fill>
  </fills>
  <borders count="38">
    <border>
      <left/>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43" fontId="26" fillId="0" borderId="0" applyFont="0" applyFill="0" applyBorder="0" applyAlignment="0" applyProtection="0"/>
  </cellStyleXfs>
  <cellXfs count="446">
    <xf numFmtId="0" fontId="0" fillId="0" borderId="0" xfId="0"/>
    <xf numFmtId="0" fontId="10" fillId="2" borderId="14" xfId="0" applyFont="1" applyFill="1" applyBorder="1" applyAlignment="1">
      <alignment horizontal="center" vertical="center"/>
    </xf>
    <xf numFmtId="0" fontId="13" fillId="0" borderId="1" xfId="0" applyFont="1" applyBorder="1" applyAlignment="1">
      <alignment horizontal="center" vertical="top"/>
    </xf>
    <xf numFmtId="0" fontId="13" fillId="0" borderId="1" xfId="0" applyFont="1" applyBorder="1" applyAlignment="1">
      <alignment horizontal="left" vertical="top" wrapText="1"/>
    </xf>
    <xf numFmtId="0" fontId="13" fillId="0" borderId="16" xfId="0" applyFont="1" applyBorder="1" applyAlignment="1">
      <alignment wrapText="1"/>
    </xf>
    <xf numFmtId="0" fontId="13" fillId="0" borderId="16" xfId="0" applyFont="1" applyBorder="1" applyAlignment="1">
      <alignment horizontal="center"/>
    </xf>
    <xf numFmtId="0" fontId="13" fillId="0" borderId="16" xfId="0" applyFont="1" applyBorder="1" applyAlignment="1">
      <alignment horizontal="center" vertical="top"/>
    </xf>
    <xf numFmtId="0" fontId="13" fillId="0" borderId="16" xfId="0" applyFont="1" applyBorder="1"/>
    <xf numFmtId="0" fontId="13" fillId="0" borderId="16" xfId="0" applyFont="1" applyBorder="1" applyAlignment="1">
      <alignment horizontal="left" vertical="top" wrapText="1"/>
    </xf>
    <xf numFmtId="0" fontId="13" fillId="0" borderId="16" xfId="0" applyFont="1" applyBorder="1" applyAlignment="1">
      <alignment horizontal="left" wrapText="1"/>
    </xf>
    <xf numFmtId="0" fontId="13" fillId="0" borderId="16" xfId="0" applyFont="1" applyBorder="1" applyAlignment="1">
      <alignment horizontal="left"/>
    </xf>
    <xf numFmtId="0" fontId="13" fillId="0" borderId="0" xfId="0" applyFont="1" applyAlignment="1">
      <alignment horizontal="center" vertical="top"/>
    </xf>
    <xf numFmtId="0" fontId="13" fillId="0" borderId="0" xfId="0" applyFont="1" applyAlignment="1">
      <alignment horizontal="center"/>
    </xf>
    <xf numFmtId="0" fontId="14" fillId="0" borderId="0" xfId="0" applyFont="1" applyAlignment="1">
      <alignment horizontal="center"/>
    </xf>
    <xf numFmtId="0" fontId="16" fillId="0" borderId="0" xfId="0" applyFont="1"/>
    <xf numFmtId="0" fontId="17" fillId="0" borderId="23" xfId="0" applyFont="1" applyBorder="1" applyAlignment="1">
      <alignment horizontal="center" vertical="center"/>
    </xf>
    <xf numFmtId="0" fontId="17" fillId="0" borderId="23" xfId="0" applyFont="1" applyBorder="1"/>
    <xf numFmtId="0" fontId="17" fillId="0" borderId="23" xfId="0" applyFont="1" applyBorder="1" applyAlignment="1">
      <alignment horizontal="center"/>
    </xf>
    <xf numFmtId="0" fontId="17" fillId="0" borderId="23" xfId="0" applyFont="1" applyBorder="1" applyAlignment="1">
      <alignment horizontal="center" vertical="top"/>
    </xf>
    <xf numFmtId="0" fontId="13" fillId="0" borderId="1" xfId="0" applyFont="1" applyBorder="1" applyAlignment="1">
      <alignment horizontal="center"/>
    </xf>
    <xf numFmtId="0" fontId="0" fillId="0" borderId="23" xfId="0" applyBorder="1"/>
    <xf numFmtId="0" fontId="13" fillId="0" borderId="23" xfId="0" applyFont="1" applyBorder="1" applyAlignment="1">
      <alignment horizontal="center" vertical="top"/>
    </xf>
    <xf numFmtId="0" fontId="13" fillId="0" borderId="23" xfId="0" applyFont="1" applyBorder="1" applyAlignment="1">
      <alignment horizontal="left" vertical="top" wrapText="1"/>
    </xf>
    <xf numFmtId="0" fontId="13" fillId="0" borderId="23" xfId="0" applyFont="1" applyBorder="1" applyAlignment="1">
      <alignment horizontal="center"/>
    </xf>
    <xf numFmtId="0" fontId="13" fillId="0" borderId="23" xfId="0" applyFont="1" applyBorder="1" applyAlignment="1">
      <alignment horizontal="left" vertical="center" wrapText="1"/>
    </xf>
    <xf numFmtId="0" fontId="13" fillId="0" borderId="23" xfId="0" applyFont="1" applyBorder="1" applyAlignment="1">
      <alignment horizontal="center" vertical="center"/>
    </xf>
    <xf numFmtId="0" fontId="0" fillId="0" borderId="23" xfId="0" applyBorder="1" applyAlignment="1">
      <alignment horizontal="center" vertical="center"/>
    </xf>
    <xf numFmtId="0" fontId="0" fillId="0" borderId="23" xfId="0" applyBorder="1" applyAlignment="1">
      <alignment wrapText="1"/>
    </xf>
    <xf numFmtId="0" fontId="0" fillId="0" borderId="23" xfId="0" applyBorder="1" applyAlignment="1">
      <alignment horizontal="left" vertical="top"/>
    </xf>
    <xf numFmtId="0" fontId="0" fillId="0" borderId="23" xfId="0" applyBorder="1" applyAlignment="1">
      <alignment horizontal="left" vertical="top" wrapText="1"/>
    </xf>
    <xf numFmtId="0" fontId="8" fillId="0" borderId="23" xfId="0" applyFont="1" applyBorder="1"/>
    <xf numFmtId="0" fontId="8" fillId="0" borderId="23" xfId="0" applyFont="1" applyBorder="1" applyAlignment="1">
      <alignment wrapText="1"/>
    </xf>
    <xf numFmtId="0" fontId="13" fillId="0" borderId="23" xfId="0" applyFont="1" applyBorder="1" applyAlignment="1">
      <alignment vertical="center"/>
    </xf>
    <xf numFmtId="0" fontId="0" fillId="0" borderId="23" xfId="0" applyBorder="1" applyAlignment="1">
      <alignment horizontal="left" vertical="center"/>
    </xf>
    <xf numFmtId="0" fontId="13" fillId="0" borderId="23" xfId="0" applyFont="1" applyBorder="1" applyAlignment="1">
      <alignment vertical="center" wrapText="1"/>
    </xf>
    <xf numFmtId="0" fontId="0" fillId="0" borderId="23" xfId="0" applyBorder="1" applyAlignment="1">
      <alignment horizontal="left" wrapText="1"/>
    </xf>
    <xf numFmtId="0" fontId="0" fillId="0" borderId="23" xfId="0" applyBorder="1" applyAlignment="1">
      <alignment vertical="center" wrapText="1"/>
    </xf>
    <xf numFmtId="0" fontId="8" fillId="0" borderId="35" xfId="0" applyFont="1" applyBorder="1"/>
    <xf numFmtId="0" fontId="0" fillId="0" borderId="37" xfId="0" applyBorder="1" applyAlignment="1">
      <alignment horizontal="left" vertical="center"/>
    </xf>
    <xf numFmtId="0" fontId="8" fillId="0" borderId="23" xfId="0" applyFont="1" applyBorder="1" applyAlignment="1">
      <alignment horizontal="left" vertical="center"/>
    </xf>
    <xf numFmtId="0" fontId="13" fillId="0" borderId="23" xfId="0" applyFont="1" applyBorder="1" applyAlignment="1">
      <alignment horizontal="left" vertical="center"/>
    </xf>
    <xf numFmtId="0" fontId="0" fillId="0" borderId="24" xfId="0" applyBorder="1"/>
    <xf numFmtId="0" fontId="8" fillId="0" borderId="23" xfId="0" applyFont="1" applyBorder="1" applyAlignment="1">
      <alignment horizontal="left" vertical="center" wrapText="1"/>
    </xf>
    <xf numFmtId="0" fontId="0" fillId="0" borderId="24" xfId="0" applyBorder="1" applyAlignment="1">
      <alignment wrapText="1"/>
    </xf>
    <xf numFmtId="0" fontId="13" fillId="0" borderId="24" xfId="0" applyFont="1" applyBorder="1" applyAlignment="1">
      <alignment horizontal="center" vertical="top"/>
    </xf>
    <xf numFmtId="0" fontId="13" fillId="0" borderId="24" xfId="0" applyFont="1" applyBorder="1" applyAlignment="1">
      <alignment horizontal="center"/>
    </xf>
    <xf numFmtId="0" fontId="13" fillId="0" borderId="24" xfId="0" applyFont="1" applyBorder="1" applyAlignment="1">
      <alignment vertical="center"/>
    </xf>
    <xf numFmtId="0" fontId="0" fillId="0" borderId="23" xfId="0" applyBorder="1" applyAlignment="1">
      <alignment vertical="center"/>
    </xf>
    <xf numFmtId="0" fontId="8" fillId="0" borderId="23" xfId="0" applyFont="1" applyBorder="1" applyAlignment="1">
      <alignment vertical="center" wrapText="1"/>
    </xf>
    <xf numFmtId="0" fontId="0" fillId="0" borderId="23" xfId="0" applyBorder="1" applyAlignment="1">
      <alignment horizontal="center"/>
    </xf>
    <xf numFmtId="0" fontId="13" fillId="0" borderId="9" xfId="0" applyFont="1" applyBorder="1" applyAlignment="1">
      <alignment vertical="center"/>
    </xf>
    <xf numFmtId="0" fontId="13" fillId="0" borderId="9" xfId="0" applyFont="1" applyBorder="1"/>
    <xf numFmtId="0" fontId="13" fillId="0" borderId="9" xfId="0" applyFont="1" applyBorder="1" applyAlignment="1">
      <alignment vertical="center" wrapText="1"/>
    </xf>
    <xf numFmtId="0" fontId="13" fillId="0" borderId="9" xfId="0" applyFont="1" applyBorder="1" applyAlignment="1">
      <alignment horizontal="left" vertical="center" wrapText="1"/>
    </xf>
    <xf numFmtId="0" fontId="13" fillId="0" borderId="7" xfId="0" applyFont="1" applyBorder="1" applyAlignment="1">
      <alignment horizontal="left" vertical="center" wrapText="1"/>
    </xf>
    <xf numFmtId="0" fontId="13" fillId="0" borderId="24" xfId="0" applyFont="1" applyBorder="1" applyAlignment="1">
      <alignment horizontal="center" vertical="center"/>
    </xf>
    <xf numFmtId="0" fontId="23" fillId="0" borderId="0" xfId="0" applyFont="1"/>
    <xf numFmtId="0" fontId="0" fillId="0" borderId="23" xfId="0" applyBorder="1" applyAlignment="1">
      <alignment vertical="top" wrapText="1"/>
    </xf>
    <xf numFmtId="0" fontId="23" fillId="0" borderId="23" xfId="0" applyFont="1" applyBorder="1" applyAlignment="1">
      <alignment horizontal="left" vertical="top" wrapText="1"/>
    </xf>
    <xf numFmtId="0" fontId="24" fillId="0" borderId="23" xfId="0" applyFont="1" applyBorder="1" applyAlignment="1">
      <alignment horizontal="center"/>
    </xf>
    <xf numFmtId="0" fontId="23" fillId="0" borderId="23" xfId="0" applyFont="1" applyBorder="1"/>
    <xf numFmtId="0" fontId="23" fillId="0" borderId="23" xfId="0" applyFont="1" applyBorder="1" applyAlignment="1">
      <alignment horizontal="left" vertical="top"/>
    </xf>
    <xf numFmtId="0" fontId="25" fillId="0" borderId="23" xfId="0" applyFont="1" applyBorder="1" applyAlignment="1">
      <alignment horizontal="left" vertical="top"/>
    </xf>
    <xf numFmtId="0" fontId="25" fillId="0" borderId="23" xfId="0" applyFont="1" applyBorder="1"/>
    <xf numFmtId="0" fontId="11" fillId="0" borderId="23" xfId="0" applyFont="1" applyBorder="1" applyAlignment="1">
      <alignment horizontal="center"/>
    </xf>
    <xf numFmtId="0" fontId="13" fillId="0" borderId="1" xfId="0" applyFont="1" applyBorder="1" applyAlignment="1">
      <alignment vertical="top" wrapText="1"/>
    </xf>
    <xf numFmtId="0" fontId="13" fillId="0" borderId="7" xfId="0" applyFont="1" applyBorder="1" applyAlignment="1">
      <alignment vertical="center" wrapText="1"/>
    </xf>
    <xf numFmtId="0" fontId="13" fillId="0" borderId="10" xfId="0" applyFont="1" applyBorder="1" applyAlignment="1">
      <alignment horizontal="left" vertical="top" wrapText="1"/>
    </xf>
    <xf numFmtId="0" fontId="13" fillId="0" borderId="10" xfId="0" applyFont="1" applyBorder="1" applyAlignment="1">
      <alignment horizontal="center"/>
    </xf>
    <xf numFmtId="0" fontId="13" fillId="0" borderId="19" xfId="0" applyFont="1" applyBorder="1" applyAlignment="1">
      <alignment vertical="center" wrapText="1"/>
    </xf>
    <xf numFmtId="0" fontId="0" fillId="5" borderId="23" xfId="0" applyFill="1" applyBorder="1"/>
    <xf numFmtId="0" fontId="13" fillId="5" borderId="16" xfId="0" applyFont="1" applyFill="1" applyBorder="1" applyAlignment="1">
      <alignment horizontal="center" vertical="top"/>
    </xf>
    <xf numFmtId="0" fontId="13" fillId="5" borderId="16" xfId="0" applyFont="1" applyFill="1" applyBorder="1"/>
    <xf numFmtId="0" fontId="13" fillId="5" borderId="16" xfId="0" applyFont="1" applyFill="1" applyBorder="1" applyAlignment="1">
      <alignment horizontal="left" vertical="top" wrapText="1"/>
    </xf>
    <xf numFmtId="0" fontId="13" fillId="5" borderId="16" xfId="0" applyFont="1" applyFill="1" applyBorder="1" applyAlignment="1">
      <alignment horizontal="center"/>
    </xf>
    <xf numFmtId="0" fontId="13" fillId="5" borderId="9" xfId="0" applyFont="1" applyFill="1" applyBorder="1" applyAlignment="1">
      <alignment vertical="center" wrapText="1"/>
    </xf>
    <xf numFmtId="0" fontId="13" fillId="0" borderId="1" xfId="0" applyFont="1" applyBorder="1"/>
    <xf numFmtId="0" fontId="13" fillId="0" borderId="1" xfId="0" applyFont="1" applyBorder="1" applyAlignment="1">
      <alignment horizontal="left" wrapText="1"/>
    </xf>
    <xf numFmtId="0" fontId="13" fillId="0" borderId="23" xfId="0" applyFont="1" applyBorder="1" applyAlignment="1">
      <alignment vertical="top"/>
    </xf>
    <xf numFmtId="0" fontId="0" fillId="5" borderId="23" xfId="0" applyFill="1" applyBorder="1" applyAlignment="1">
      <alignment horizontal="center" vertical="center"/>
    </xf>
    <xf numFmtId="0" fontId="13" fillId="5" borderId="23" xfId="0" applyFont="1" applyFill="1" applyBorder="1" applyAlignment="1">
      <alignment vertical="center" wrapText="1"/>
    </xf>
    <xf numFmtId="0" fontId="13" fillId="5" borderId="23" xfId="0" applyFont="1" applyFill="1" applyBorder="1" applyAlignment="1">
      <alignment horizontal="left" vertical="top" wrapText="1"/>
    </xf>
    <xf numFmtId="0" fontId="13" fillId="5" borderId="23" xfId="0" applyFont="1" applyFill="1" applyBorder="1" applyAlignment="1">
      <alignment horizontal="center"/>
    </xf>
    <xf numFmtId="0" fontId="13" fillId="5" borderId="23" xfId="0" applyFont="1" applyFill="1" applyBorder="1" applyAlignment="1">
      <alignment horizontal="left" vertical="center" wrapText="1"/>
    </xf>
    <xf numFmtId="0" fontId="13" fillId="5" borderId="23" xfId="0" applyFont="1" applyFill="1" applyBorder="1" applyAlignment="1">
      <alignment horizontal="center" vertical="center"/>
    </xf>
    <xf numFmtId="0" fontId="17" fillId="5" borderId="26" xfId="0" applyFont="1" applyFill="1" applyBorder="1" applyAlignment="1">
      <alignment horizontal="center" vertical="center"/>
    </xf>
    <xf numFmtId="0" fontId="17" fillId="5" borderId="26" xfId="0" applyFont="1" applyFill="1" applyBorder="1"/>
    <xf numFmtId="0" fontId="17" fillId="5" borderId="26" xfId="0" applyFont="1" applyFill="1" applyBorder="1" applyAlignment="1">
      <alignment horizontal="center"/>
    </xf>
    <xf numFmtId="0" fontId="17" fillId="5" borderId="23" xfId="0" applyFont="1" applyFill="1" applyBorder="1" applyAlignment="1">
      <alignment horizontal="center" vertical="center"/>
    </xf>
    <xf numFmtId="0" fontId="17" fillId="5" borderId="23" xfId="0" applyFont="1" applyFill="1" applyBorder="1"/>
    <xf numFmtId="0" fontId="17" fillId="5" borderId="23" xfId="0" applyFont="1" applyFill="1" applyBorder="1" applyAlignment="1">
      <alignment horizontal="center"/>
    </xf>
    <xf numFmtId="0" fontId="17" fillId="5" borderId="23" xfId="0" applyFont="1" applyFill="1" applyBorder="1" applyAlignment="1">
      <alignment vertical="center"/>
    </xf>
    <xf numFmtId="0" fontId="8" fillId="5" borderId="23" xfId="0" applyFont="1" applyFill="1" applyBorder="1" applyAlignment="1">
      <alignment wrapText="1"/>
    </xf>
    <xf numFmtId="0" fontId="13" fillId="5" borderId="23" xfId="0" applyFont="1" applyFill="1" applyBorder="1" applyAlignment="1">
      <alignment vertical="center"/>
    </xf>
    <xf numFmtId="0" fontId="3" fillId="5" borderId="23" xfId="0" applyFont="1" applyFill="1" applyBorder="1"/>
    <xf numFmtId="0" fontId="0" fillId="0" borderId="0" xfId="0" applyAlignment="1">
      <alignment horizontal="center" vertical="center"/>
    </xf>
    <xf numFmtId="0" fontId="0" fillId="0" borderId="23" xfId="0" applyBorder="1" applyAlignment="1">
      <alignment horizontal="center" vertical="top" wrapText="1"/>
    </xf>
    <xf numFmtId="0" fontId="0" fillId="0" borderId="23" xfId="0" applyBorder="1" applyAlignment="1">
      <alignment horizontal="center" vertical="top"/>
    </xf>
    <xf numFmtId="0" fontId="0" fillId="5" borderId="23" xfId="0" applyFill="1" applyBorder="1" applyAlignment="1">
      <alignment horizontal="center"/>
    </xf>
    <xf numFmtId="0" fontId="6" fillId="0" borderId="23" xfId="0" applyFont="1" applyBorder="1" applyAlignment="1">
      <alignment horizontal="center" vertical="top"/>
    </xf>
    <xf numFmtId="0" fontId="25" fillId="0" borderId="23" xfId="0" applyFont="1" applyBorder="1" applyAlignment="1">
      <alignment horizontal="center" vertical="top"/>
    </xf>
    <xf numFmtId="0" fontId="0" fillId="0" borderId="23" xfId="0" applyBorder="1" applyAlignment="1">
      <alignment horizontal="left"/>
    </xf>
    <xf numFmtId="0" fontId="0" fillId="0" borderId="30" xfId="0" applyBorder="1" applyAlignment="1">
      <alignment horizontal="center"/>
    </xf>
    <xf numFmtId="0" fontId="0" fillId="0" borderId="23" xfId="0" applyBorder="1" applyAlignment="1">
      <alignment horizontal="left" vertical="center" wrapText="1"/>
    </xf>
    <xf numFmtId="0" fontId="0" fillId="0" borderId="24" xfId="0" applyBorder="1" applyAlignment="1">
      <alignment horizontal="center" vertical="top"/>
    </xf>
    <xf numFmtId="0" fontId="0" fillId="0" borderId="30" xfId="0" applyBorder="1" applyAlignment="1">
      <alignment horizontal="center" vertical="center"/>
    </xf>
    <xf numFmtId="0" fontId="0" fillId="5" borderId="23" xfId="0" applyFill="1" applyBorder="1" applyAlignment="1">
      <alignment horizontal="center" vertical="top"/>
    </xf>
    <xf numFmtId="0" fontId="13" fillId="0" borderId="23" xfId="0" applyFont="1" applyBorder="1" applyAlignment="1">
      <alignment horizontal="center" vertical="top" wrapText="1"/>
    </xf>
    <xf numFmtId="0" fontId="13" fillId="0" borderId="24" xfId="0" applyFont="1" applyBorder="1" applyAlignment="1">
      <alignment horizontal="center" vertical="top" wrapText="1"/>
    </xf>
    <xf numFmtId="0" fontId="13" fillId="0" borderId="26" xfId="0" applyFont="1" applyBorder="1" applyAlignment="1">
      <alignment horizontal="center" vertical="top" wrapText="1"/>
    </xf>
    <xf numFmtId="0" fontId="13" fillId="5" borderId="23" xfId="0" applyFont="1" applyFill="1" applyBorder="1" applyAlignment="1">
      <alignment horizontal="center" vertical="top" wrapText="1"/>
    </xf>
    <xf numFmtId="0" fontId="17" fillId="5" borderId="26" xfId="0" applyFont="1" applyFill="1" applyBorder="1" applyAlignment="1">
      <alignment horizontal="center" vertical="top"/>
    </xf>
    <xf numFmtId="0" fontId="17" fillId="5" borderId="23" xfId="0" applyFont="1" applyFill="1" applyBorder="1" applyAlignment="1">
      <alignment horizontal="center" vertical="top"/>
    </xf>
    <xf numFmtId="0" fontId="23" fillId="0" borderId="23" xfId="0" applyFont="1" applyBorder="1" applyAlignment="1">
      <alignment horizontal="center" vertical="top"/>
    </xf>
    <xf numFmtId="0" fontId="13" fillId="0" borderId="30" xfId="0" applyFont="1" applyBorder="1" applyAlignment="1">
      <alignment horizontal="center" vertical="center"/>
    </xf>
    <xf numFmtId="0" fontId="23" fillId="0" borderId="30" xfId="0" applyFont="1" applyBorder="1" applyAlignment="1">
      <alignment horizontal="center"/>
    </xf>
    <xf numFmtId="0" fontId="25" fillId="0" borderId="30" xfId="0" applyFont="1" applyBorder="1" applyAlignment="1">
      <alignment horizontal="center"/>
    </xf>
    <xf numFmtId="0" fontId="25" fillId="0" borderId="0" xfId="0" applyFont="1"/>
    <xf numFmtId="0" fontId="11" fillId="0" borderId="23" xfId="0" applyFont="1" applyBorder="1" applyAlignment="1">
      <alignment horizontal="center" vertical="top"/>
    </xf>
    <xf numFmtId="0" fontId="2" fillId="5" borderId="23" xfId="0" applyFont="1" applyFill="1" applyBorder="1"/>
    <xf numFmtId="0" fontId="13" fillId="0" borderId="16" xfId="0" applyFont="1" applyBorder="1" applyAlignment="1">
      <alignment horizontal="center" vertical="center" wrapText="1"/>
    </xf>
    <xf numFmtId="0" fontId="13" fillId="0" borderId="16" xfId="0" applyFont="1" applyBorder="1" applyAlignment="1">
      <alignment horizontal="center" vertical="center"/>
    </xf>
    <xf numFmtId="0" fontId="13" fillId="0" borderId="1" xfId="0" applyFont="1" applyBorder="1" applyAlignment="1">
      <alignment horizontal="center" vertical="center"/>
    </xf>
    <xf numFmtId="0" fontId="13" fillId="0" borderId="10" xfId="0" applyFont="1" applyBorder="1" applyAlignment="1">
      <alignment horizontal="center" vertical="center"/>
    </xf>
    <xf numFmtId="0" fontId="13" fillId="5" borderId="16" xfId="0" applyFont="1" applyFill="1" applyBorder="1" applyAlignment="1">
      <alignment horizontal="center" vertical="center"/>
    </xf>
    <xf numFmtId="0" fontId="24" fillId="0" borderId="23" xfId="0" applyFont="1" applyBorder="1" applyAlignment="1">
      <alignment horizontal="center" vertical="center"/>
    </xf>
    <xf numFmtId="0" fontId="11" fillId="0" borderId="23" xfId="0" applyFont="1" applyBorder="1" applyAlignment="1">
      <alignment horizontal="center" vertical="center"/>
    </xf>
    <xf numFmtId="0" fontId="13" fillId="0" borderId="0" xfId="0" applyFont="1" applyAlignment="1">
      <alignment horizontal="center" vertical="center"/>
    </xf>
    <xf numFmtId="0" fontId="2" fillId="5" borderId="23" xfId="0" applyFont="1" applyFill="1" applyBorder="1" applyAlignment="1">
      <alignment horizontal="center"/>
    </xf>
    <xf numFmtId="0" fontId="20" fillId="0" borderId="23" xfId="0" applyFont="1" applyBorder="1"/>
    <xf numFmtId="0" fontId="2" fillId="5" borderId="23" xfId="0" applyFont="1" applyFill="1" applyBorder="1" applyAlignment="1">
      <alignment vertical="top"/>
    </xf>
    <xf numFmtId="0" fontId="8" fillId="0" borderId="24" xfId="0" applyFont="1" applyBorder="1" applyAlignment="1">
      <alignment wrapText="1"/>
    </xf>
    <xf numFmtId="0" fontId="13" fillId="0" borderId="24" xfId="0" applyFont="1" applyBorder="1" applyAlignment="1">
      <alignment vertical="center" wrapText="1"/>
    </xf>
    <xf numFmtId="0" fontId="2" fillId="5" borderId="23" xfId="0" applyFont="1" applyFill="1" applyBorder="1" applyAlignment="1">
      <alignment vertical="top" wrapText="1"/>
    </xf>
    <xf numFmtId="0" fontId="2" fillId="5" borderId="23" xfId="0" applyFont="1" applyFill="1" applyBorder="1" applyAlignment="1">
      <alignment horizontal="left" vertical="top"/>
    </xf>
    <xf numFmtId="0" fontId="2" fillId="5" borderId="23" xfId="0" applyFont="1" applyFill="1" applyBorder="1" applyAlignment="1">
      <alignment horizontal="center" vertical="top"/>
    </xf>
    <xf numFmtId="0" fontId="20" fillId="5" borderId="24" xfId="0" applyFont="1" applyFill="1" applyBorder="1" applyAlignment="1">
      <alignment vertical="top" wrapText="1"/>
    </xf>
    <xf numFmtId="0" fontId="18" fillId="0" borderId="25" xfId="0" applyFont="1" applyBorder="1" applyAlignment="1">
      <alignment horizontal="center" vertical="top" wrapText="1"/>
    </xf>
    <xf numFmtId="0" fontId="0" fillId="0" borderId="30" xfId="0" applyBorder="1" applyAlignment="1">
      <alignment horizontal="center" vertical="top"/>
    </xf>
    <xf numFmtId="0" fontId="3" fillId="5" borderId="24" xfId="0" applyFont="1" applyFill="1" applyBorder="1" applyAlignment="1">
      <alignment horizontal="center" vertical="top"/>
    </xf>
    <xf numFmtId="0" fontId="3" fillId="5" borderId="25" xfId="0" applyFont="1" applyFill="1" applyBorder="1" applyAlignment="1">
      <alignment horizontal="center" vertical="top"/>
    </xf>
    <xf numFmtId="0" fontId="3" fillId="5" borderId="26" xfId="0" applyFont="1" applyFill="1" applyBorder="1" applyAlignment="1">
      <alignment horizontal="center" vertical="top"/>
    </xf>
    <xf numFmtId="0" fontId="25" fillId="0" borderId="23" xfId="0" applyFont="1" applyBorder="1" applyAlignment="1">
      <alignment horizontal="center" vertical="top" wrapText="1"/>
    </xf>
    <xf numFmtId="0" fontId="5" fillId="0" borderId="24" xfId="0" applyFont="1" applyBorder="1" applyAlignment="1">
      <alignment horizontal="center" vertical="top" wrapText="1"/>
    </xf>
    <xf numFmtId="0" fontId="0" fillId="0" borderId="25" xfId="0" applyBorder="1" applyAlignment="1">
      <alignment horizontal="center" vertical="top" wrapText="1"/>
    </xf>
    <xf numFmtId="0" fontId="0" fillId="0" borderId="26" xfId="0" applyBorder="1" applyAlignment="1">
      <alignment horizontal="center" vertical="top" wrapText="1"/>
    </xf>
    <xf numFmtId="0" fontId="0" fillId="0" borderId="25" xfId="0" applyBorder="1" applyAlignment="1">
      <alignment horizontal="center" vertical="top"/>
    </xf>
    <xf numFmtId="0" fontId="0" fillId="0" borderId="26" xfId="0" applyBorder="1" applyAlignment="1">
      <alignment horizontal="center" vertical="top"/>
    </xf>
    <xf numFmtId="0" fontId="0" fillId="0" borderId="0" xfId="0" applyAlignment="1">
      <alignment horizontal="center"/>
    </xf>
    <xf numFmtId="0" fontId="8" fillId="0" borderId="23" xfId="0" applyFont="1" applyBorder="1" applyAlignment="1">
      <alignment horizontal="center" vertical="top"/>
    </xf>
    <xf numFmtId="0" fontId="5" fillId="0" borderId="23" xfId="0" applyFont="1" applyBorder="1" applyAlignment="1">
      <alignment horizontal="center" vertical="top" wrapText="1"/>
    </xf>
    <xf numFmtId="0" fontId="11" fillId="0" borderId="19" xfId="0" applyFont="1" applyBorder="1" applyAlignment="1">
      <alignment horizontal="center" vertical="top"/>
    </xf>
    <xf numFmtId="0" fontId="0" fillId="0" borderId="30" xfId="0" applyBorder="1" applyAlignment="1">
      <alignment vertical="top"/>
    </xf>
    <xf numFmtId="0" fontId="0" fillId="0" borderId="24" xfId="0" applyBorder="1" applyAlignment="1">
      <alignment horizontal="center" vertical="top" wrapText="1"/>
    </xf>
    <xf numFmtId="0" fontId="0" fillId="0" borderId="30" xfId="0" applyBorder="1" applyAlignment="1">
      <alignment vertical="center"/>
    </xf>
    <xf numFmtId="0" fontId="12" fillId="2" borderId="21" xfId="0" applyFont="1" applyFill="1" applyBorder="1" applyAlignment="1">
      <alignment horizontal="center" vertical="center" wrapText="1"/>
    </xf>
    <xf numFmtId="0" fontId="11" fillId="0" borderId="0" xfId="0" applyFont="1" applyAlignment="1">
      <alignment wrapText="1"/>
    </xf>
    <xf numFmtId="0" fontId="13" fillId="0" borderId="7" xfId="0" applyFont="1" applyBorder="1" applyAlignment="1">
      <alignment horizontal="center" vertical="top" wrapText="1"/>
    </xf>
    <xf numFmtId="0" fontId="11" fillId="0" borderId="17" xfId="0" applyFont="1" applyBorder="1" applyAlignment="1">
      <alignment horizontal="center" vertical="top"/>
    </xf>
    <xf numFmtId="0" fontId="11" fillId="0" borderId="0" xfId="0" applyFont="1" applyAlignment="1">
      <alignment horizontal="center" vertical="top"/>
    </xf>
    <xf numFmtId="0" fontId="13" fillId="0" borderId="17" xfId="0" applyFont="1" applyBorder="1" applyAlignment="1">
      <alignment horizontal="center" vertical="top"/>
    </xf>
    <xf numFmtId="0" fontId="13" fillId="0" borderId="7" xfId="0" applyFont="1" applyBorder="1" applyAlignment="1">
      <alignment horizontal="center" vertical="top"/>
    </xf>
    <xf numFmtId="0" fontId="13" fillId="0" borderId="35" xfId="0" applyFont="1" applyBorder="1" applyAlignment="1">
      <alignment horizontal="center" vertical="top"/>
    </xf>
    <xf numFmtId="0" fontId="18" fillId="0" borderId="28" xfId="0" applyFont="1" applyBorder="1" applyAlignment="1">
      <alignment horizontal="center" vertical="top" wrapText="1"/>
    </xf>
    <xf numFmtId="0" fontId="18" fillId="0" borderId="30" xfId="0" applyFont="1" applyBorder="1" applyAlignment="1">
      <alignment horizontal="center" vertical="top" wrapText="1"/>
    </xf>
    <xf numFmtId="0" fontId="18" fillId="0" borderId="32" xfId="0" applyFont="1" applyBorder="1" applyAlignment="1">
      <alignment horizontal="center" vertical="top" wrapText="1"/>
    </xf>
    <xf numFmtId="0" fontId="0" fillId="0" borderId="28" xfId="0" applyBorder="1" applyAlignment="1">
      <alignment horizontal="center" vertical="top"/>
    </xf>
    <xf numFmtId="0" fontId="0" fillId="0" borderId="32" xfId="0" applyBorder="1" applyAlignment="1">
      <alignment horizontal="center" vertical="top"/>
    </xf>
    <xf numFmtId="0" fontId="0" fillId="0" borderId="35" xfId="0" applyBorder="1" applyAlignment="1">
      <alignment horizontal="center" vertical="top"/>
    </xf>
    <xf numFmtId="0" fontId="0" fillId="0" borderId="32" xfId="0" applyBorder="1" applyAlignment="1">
      <alignment horizontal="center" vertical="top" wrapText="1"/>
    </xf>
    <xf numFmtId="0" fontId="6" fillId="0" borderId="34" xfId="0" applyFont="1" applyBorder="1" applyAlignment="1">
      <alignment horizontal="center" vertical="top"/>
    </xf>
    <xf numFmtId="0" fontId="0" fillId="5" borderId="34" xfId="0" applyFill="1" applyBorder="1" applyAlignment="1">
      <alignment horizontal="center" vertical="top"/>
    </xf>
    <xf numFmtId="0" fontId="4" fillId="5" borderId="28" xfId="0" applyFont="1" applyFill="1" applyBorder="1" applyAlignment="1">
      <alignment horizontal="center" vertical="top"/>
    </xf>
    <xf numFmtId="0" fontId="0" fillId="5" borderId="30" xfId="0" applyFill="1" applyBorder="1" applyAlignment="1">
      <alignment horizontal="center" vertical="top"/>
    </xf>
    <xf numFmtId="0" fontId="0" fillId="5" borderId="32" xfId="0" applyFill="1" applyBorder="1" applyAlignment="1">
      <alignment horizontal="center" vertical="top"/>
    </xf>
    <xf numFmtId="0" fontId="2" fillId="5" borderId="28" xfId="0" applyFont="1" applyFill="1" applyBorder="1" applyAlignment="1">
      <alignment horizontal="center" vertical="top"/>
    </xf>
    <xf numFmtId="0" fontId="2" fillId="5" borderId="32" xfId="0" applyFont="1" applyFill="1" applyBorder="1" applyAlignment="1">
      <alignment horizontal="center" vertical="top"/>
    </xf>
    <xf numFmtId="0" fontId="1" fillId="0" borderId="0" xfId="0" applyFont="1"/>
    <xf numFmtId="0" fontId="1" fillId="0" borderId="23" xfId="0" applyFont="1" applyBorder="1"/>
    <xf numFmtId="0" fontId="21" fillId="6" borderId="23" xfId="0" applyFont="1" applyFill="1" applyBorder="1" applyAlignment="1">
      <alignment horizontal="center"/>
    </xf>
    <xf numFmtId="164" fontId="0" fillId="0" borderId="23" xfId="0" applyNumberFormat="1" applyBorder="1"/>
    <xf numFmtId="165" fontId="21" fillId="6" borderId="23" xfId="1" applyNumberFormat="1" applyFont="1" applyFill="1" applyBorder="1" applyAlignment="1">
      <alignment horizontal="center"/>
    </xf>
    <xf numFmtId="165" fontId="0" fillId="0" borderId="23" xfId="0" applyNumberFormat="1" applyBorder="1"/>
    <xf numFmtId="0" fontId="21" fillId="6" borderId="30" xfId="0" applyFont="1" applyFill="1" applyBorder="1" applyAlignment="1">
      <alignment horizontal="left"/>
    </xf>
    <xf numFmtId="0" fontId="13" fillId="5" borderId="24" xfId="0" applyFont="1" applyFill="1" applyBorder="1" applyAlignment="1">
      <alignment horizontal="center" vertical="top"/>
    </xf>
    <xf numFmtId="0" fontId="13" fillId="5" borderId="25" xfId="0" applyFont="1" applyFill="1" applyBorder="1" applyAlignment="1">
      <alignment horizontal="center" vertical="top"/>
    </xf>
    <xf numFmtId="0" fontId="13" fillId="5" borderId="26" xfId="0" applyFont="1" applyFill="1" applyBorder="1" applyAlignment="1">
      <alignment horizontal="center" vertical="top"/>
    </xf>
    <xf numFmtId="0" fontId="2" fillId="5" borderId="24" xfId="0" applyFont="1" applyFill="1" applyBorder="1" applyAlignment="1">
      <alignment horizontal="left" vertical="top"/>
    </xf>
    <xf numFmtId="0" fontId="2" fillId="5" borderId="25" xfId="0" applyFont="1" applyFill="1" applyBorder="1" applyAlignment="1">
      <alignment horizontal="left" vertical="top"/>
    </xf>
    <xf numFmtId="0" fontId="2" fillId="5" borderId="26" xfId="0" applyFont="1" applyFill="1" applyBorder="1" applyAlignment="1">
      <alignment horizontal="left" vertical="top"/>
    </xf>
    <xf numFmtId="0" fontId="2" fillId="5" borderId="24" xfId="0" applyFont="1" applyFill="1" applyBorder="1" applyAlignment="1">
      <alignment horizontal="center" vertical="top"/>
    </xf>
    <xf numFmtId="0" fontId="2" fillId="5" borderId="25" xfId="0" applyFont="1" applyFill="1" applyBorder="1" applyAlignment="1">
      <alignment horizontal="center" vertical="top"/>
    </xf>
    <xf numFmtId="0" fontId="2" fillId="5" borderId="26" xfId="0" applyFont="1" applyFill="1" applyBorder="1" applyAlignment="1">
      <alignment horizontal="center" vertical="top"/>
    </xf>
    <xf numFmtId="0" fontId="0" fillId="0" borderId="23" xfId="0" applyBorder="1" applyAlignment="1">
      <alignment horizontal="center" vertical="center"/>
    </xf>
    <xf numFmtId="0" fontId="0" fillId="0" borderId="23" xfId="0" applyBorder="1" applyAlignment="1">
      <alignment horizontal="center" vertical="center" wrapText="1"/>
    </xf>
    <xf numFmtId="0" fontId="0" fillId="0" borderId="23" xfId="0" applyBorder="1" applyAlignment="1">
      <alignment horizontal="center" vertical="top"/>
    </xf>
    <xf numFmtId="0" fontId="8" fillId="0" borderId="23" xfId="0" applyFont="1" applyBorder="1" applyAlignment="1">
      <alignment horizontal="center" vertical="center"/>
    </xf>
    <xf numFmtId="0" fontId="0" fillId="0" borderId="24" xfId="0" applyBorder="1" applyAlignment="1">
      <alignment horizontal="center" vertical="top"/>
    </xf>
    <xf numFmtId="0" fontId="0" fillId="0" borderId="25" xfId="0" applyBorder="1" applyAlignment="1">
      <alignment horizontal="center" vertical="top"/>
    </xf>
    <xf numFmtId="0" fontId="3" fillId="0" borderId="24" xfId="0" applyFont="1" applyBorder="1" applyAlignment="1">
      <alignment horizontal="center" vertical="top"/>
    </xf>
    <xf numFmtId="0" fontId="0" fillId="0" borderId="23" xfId="0" applyBorder="1" applyAlignment="1">
      <alignment horizontal="left" vertical="top"/>
    </xf>
    <xf numFmtId="0" fontId="0" fillId="0" borderId="26" xfId="0" applyBorder="1" applyAlignment="1">
      <alignment horizontal="center" vertical="top"/>
    </xf>
    <xf numFmtId="0" fontId="2" fillId="5" borderId="34" xfId="0" applyFont="1" applyFill="1" applyBorder="1" applyAlignment="1">
      <alignment horizontal="left" vertical="center"/>
    </xf>
    <xf numFmtId="0" fontId="0" fillId="5" borderId="37" xfId="0" applyFill="1" applyBorder="1" applyAlignment="1">
      <alignment horizontal="left" vertical="center"/>
    </xf>
    <xf numFmtId="0" fontId="0" fillId="5" borderId="35" xfId="0" applyFill="1" applyBorder="1" applyAlignment="1">
      <alignment horizontal="left" vertical="center"/>
    </xf>
    <xf numFmtId="0" fontId="0" fillId="0" borderId="24" xfId="0" applyBorder="1" applyAlignment="1">
      <alignment horizontal="center" vertical="top" wrapText="1"/>
    </xf>
    <xf numFmtId="0" fontId="0" fillId="0" borderId="25" xfId="0" applyBorder="1" applyAlignment="1">
      <alignment horizontal="center" vertical="top" wrapText="1"/>
    </xf>
    <xf numFmtId="0" fontId="0" fillId="0" borderId="26" xfId="0" applyBorder="1" applyAlignment="1">
      <alignment horizontal="center" vertical="top" wrapText="1"/>
    </xf>
    <xf numFmtId="0" fontId="0" fillId="0" borderId="24" xfId="0" applyBorder="1" applyAlignment="1">
      <alignment horizontal="left"/>
    </xf>
    <xf numFmtId="0" fontId="0" fillId="0" borderId="26" xfId="0" applyBorder="1" applyAlignment="1">
      <alignment horizontal="left"/>
    </xf>
    <xf numFmtId="0" fontId="0" fillId="0" borderId="28" xfId="0" applyBorder="1" applyAlignment="1">
      <alignment vertical="top"/>
    </xf>
    <xf numFmtId="0" fontId="0" fillId="0" borderId="27" xfId="0" applyBorder="1" applyAlignment="1">
      <alignment vertical="top"/>
    </xf>
    <xf numFmtId="0" fontId="0" fillId="0" borderId="29" xfId="0" applyBorder="1" applyAlignment="1">
      <alignment vertical="top"/>
    </xf>
    <xf numFmtId="0" fontId="0" fillId="0" borderId="32" xfId="0" applyBorder="1" applyAlignment="1">
      <alignment vertical="top"/>
    </xf>
    <xf numFmtId="0" fontId="0" fillId="0" borderId="36"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7" xfId="0" applyBorder="1" applyAlignment="1">
      <alignment vertical="top"/>
    </xf>
    <xf numFmtId="0" fontId="0" fillId="0" borderId="35" xfId="0" applyBorder="1" applyAlignment="1">
      <alignment vertical="top"/>
    </xf>
    <xf numFmtId="0" fontId="25" fillId="0" borderId="34" xfId="0" applyFont="1" applyBorder="1" applyAlignment="1">
      <alignment horizontal="left"/>
    </xf>
    <xf numFmtId="0" fontId="25" fillId="0" borderId="37" xfId="0" applyFont="1" applyBorder="1" applyAlignment="1">
      <alignment horizontal="left"/>
    </xf>
    <xf numFmtId="0" fontId="25" fillId="0" borderId="35" xfId="0" applyFont="1" applyBorder="1" applyAlignment="1">
      <alignment horizontal="left"/>
    </xf>
    <xf numFmtId="0" fontId="0" fillId="0" borderId="30" xfId="0" applyBorder="1" applyAlignment="1">
      <alignment vertical="top"/>
    </xf>
    <xf numFmtId="0" fontId="0" fillId="0" borderId="0" xfId="0" applyAlignment="1">
      <alignment vertical="top"/>
    </xf>
    <xf numFmtId="0" fontId="0" fillId="0" borderId="31" xfId="0" applyBorder="1" applyAlignment="1">
      <alignment vertical="top"/>
    </xf>
    <xf numFmtId="0" fontId="0" fillId="0" borderId="25" xfId="0" applyBorder="1" applyAlignment="1">
      <alignment horizontal="left"/>
    </xf>
    <xf numFmtId="0" fontId="17" fillId="0" borderId="24" xfId="0" applyFont="1" applyBorder="1" applyAlignment="1">
      <alignment horizontal="center" vertical="top" wrapText="1"/>
    </xf>
    <xf numFmtId="0" fontId="17" fillId="0" borderId="25" xfId="0" applyFont="1" applyBorder="1" applyAlignment="1">
      <alignment horizontal="center" vertical="top" wrapText="1"/>
    </xf>
    <xf numFmtId="0" fontId="17" fillId="0" borderId="26" xfId="0" applyFont="1" applyBorder="1" applyAlignment="1">
      <alignment horizontal="center" vertical="top" wrapText="1"/>
    </xf>
    <xf numFmtId="0" fontId="17" fillId="0" borderId="24" xfId="0" applyFont="1" applyBorder="1" applyAlignment="1">
      <alignment horizontal="center" vertical="top"/>
    </xf>
    <xf numFmtId="0" fontId="17" fillId="0" borderId="25" xfId="0" applyFont="1" applyBorder="1" applyAlignment="1">
      <alignment horizontal="center" vertical="top"/>
    </xf>
    <xf numFmtId="0" fontId="17" fillId="0" borderId="26" xfId="0" applyFont="1" applyBorder="1" applyAlignment="1">
      <alignment horizontal="center" vertical="top"/>
    </xf>
    <xf numFmtId="0" fontId="17" fillId="0" borderId="23" xfId="0" applyFont="1" applyBorder="1" applyAlignment="1">
      <alignment horizontal="center" vertical="top"/>
    </xf>
    <xf numFmtId="0" fontId="13" fillId="0" borderId="24" xfId="0" applyFont="1" applyBorder="1" applyAlignment="1">
      <alignment horizontal="center" vertical="top"/>
    </xf>
    <xf numFmtId="0" fontId="13" fillId="0" borderId="26" xfId="0" applyFont="1" applyBorder="1" applyAlignment="1">
      <alignment horizontal="center" vertical="top"/>
    </xf>
    <xf numFmtId="0" fontId="13" fillId="5" borderId="24" xfId="0" applyFont="1" applyFill="1" applyBorder="1" applyAlignment="1">
      <alignment horizontal="center" vertical="top" wrapText="1"/>
    </xf>
    <xf numFmtId="0" fontId="13" fillId="5" borderId="25" xfId="0" applyFont="1" applyFill="1" applyBorder="1" applyAlignment="1">
      <alignment horizontal="center" vertical="top" wrapText="1"/>
    </xf>
    <xf numFmtId="0" fontId="13" fillId="5" borderId="26" xfId="0" applyFont="1" applyFill="1" applyBorder="1" applyAlignment="1">
      <alignment horizontal="center" vertical="top" wrapText="1"/>
    </xf>
    <xf numFmtId="0" fontId="13" fillId="0" borderId="23" xfId="0" applyFont="1" applyBorder="1" applyAlignment="1">
      <alignment horizontal="center" vertical="top" wrapText="1"/>
    </xf>
    <xf numFmtId="0" fontId="7" fillId="0" borderId="24" xfId="0" applyFont="1" applyBorder="1" applyAlignment="1">
      <alignment horizontal="center" vertical="top"/>
    </xf>
    <xf numFmtId="0" fontId="7" fillId="0" borderId="25" xfId="0" applyFont="1" applyBorder="1" applyAlignment="1">
      <alignment horizontal="center" vertical="top"/>
    </xf>
    <xf numFmtId="0" fontId="7" fillId="0" borderId="26" xfId="0" applyFont="1" applyBorder="1" applyAlignment="1">
      <alignment horizontal="center" vertical="top"/>
    </xf>
    <xf numFmtId="0" fontId="13" fillId="0" borderId="23" xfId="0" applyFont="1" applyBorder="1" applyAlignment="1">
      <alignment horizontal="center" vertical="top"/>
    </xf>
    <xf numFmtId="0" fontId="7" fillId="0" borderId="23" xfId="0" applyFont="1" applyBorder="1" applyAlignment="1">
      <alignment horizontal="center" vertical="top"/>
    </xf>
    <xf numFmtId="0" fontId="13" fillId="0" borderId="24" xfId="0" applyFont="1" applyBorder="1" applyAlignment="1">
      <alignment horizontal="center" vertical="top" wrapText="1"/>
    </xf>
    <xf numFmtId="0" fontId="13" fillId="0" borderId="25" xfId="0" applyFont="1" applyBorder="1" applyAlignment="1">
      <alignment horizontal="center" vertical="top" wrapText="1"/>
    </xf>
    <xf numFmtId="0" fontId="13" fillId="0" borderId="26" xfId="0" applyFont="1" applyBorder="1" applyAlignment="1">
      <alignment horizontal="center" vertical="top" wrapText="1"/>
    </xf>
    <xf numFmtId="0" fontId="13" fillId="0" borderId="25" xfId="0" applyFont="1" applyBorder="1" applyAlignment="1">
      <alignment horizontal="center" vertical="top"/>
    </xf>
    <xf numFmtId="0" fontId="22" fillId="4" borderId="24"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22" fillId="4" borderId="26" xfId="0" applyFont="1" applyFill="1" applyBorder="1" applyAlignment="1">
      <alignment horizontal="center" vertical="center" wrapText="1"/>
    </xf>
    <xf numFmtId="0" fontId="0" fillId="0" borderId="28"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0" xfId="0"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3" fillId="0" borderId="23" xfId="0" applyFont="1" applyBorder="1" applyAlignment="1">
      <alignment horizontal="center" vertical="top" wrapText="1"/>
    </xf>
    <xf numFmtId="0" fontId="0" fillId="0" borderId="23" xfId="0" applyBorder="1" applyAlignment="1">
      <alignment horizontal="center" vertical="top" wrapText="1"/>
    </xf>
    <xf numFmtId="0" fontId="0" fillId="0" borderId="23" xfId="0" applyBorder="1" applyAlignment="1">
      <alignment horizontal="left" vertical="top" wrapText="1"/>
    </xf>
    <xf numFmtId="0" fontId="13" fillId="0" borderId="1" xfId="0" applyFont="1" applyBorder="1" applyAlignment="1">
      <alignment horizontal="center" vertical="top"/>
    </xf>
    <xf numFmtId="0" fontId="11" fillId="0" borderId="5" xfId="0" applyFont="1" applyBorder="1"/>
    <xf numFmtId="0" fontId="11" fillId="0" borderId="10" xfId="0" applyFont="1" applyBorder="1"/>
    <xf numFmtId="0" fontId="13" fillId="0" borderId="1" xfId="0" applyFont="1" applyBorder="1" applyAlignment="1">
      <alignment horizontal="left" vertical="top"/>
    </xf>
    <xf numFmtId="0" fontId="13" fillId="0" borderId="1" xfId="0" applyFont="1" applyBorder="1" applyAlignment="1">
      <alignment horizontal="left" vertical="top" wrapText="1"/>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11" fillId="0" borderId="15" xfId="0" applyFont="1" applyBorder="1"/>
    <xf numFmtId="0" fontId="17" fillId="0" borderId="1" xfId="0" applyFont="1" applyBorder="1" applyAlignment="1">
      <alignment horizontal="left" vertical="top" wrapText="1"/>
    </xf>
    <xf numFmtId="0" fontId="20" fillId="0" borderId="5" xfId="0" applyFont="1" applyBorder="1"/>
    <xf numFmtId="0" fontId="20" fillId="0" borderId="15" xfId="0" applyFont="1" applyBorder="1"/>
    <xf numFmtId="0" fontId="11" fillId="0" borderId="10" xfId="0" applyFont="1" applyBorder="1" applyAlignment="1">
      <alignment horizontal="center" vertical="top"/>
    </xf>
    <xf numFmtId="0" fontId="13" fillId="0" borderId="17" xfId="0" applyFont="1" applyBorder="1" applyAlignment="1">
      <alignment horizontal="center" vertical="center" wrapText="1"/>
    </xf>
    <xf numFmtId="0" fontId="13" fillId="0" borderId="0" xfId="0" applyFont="1" applyAlignment="1">
      <alignment horizontal="center" vertical="center" wrapText="1"/>
    </xf>
    <xf numFmtId="0" fontId="11" fillId="0" borderId="18" xfId="0" applyFont="1" applyBorder="1"/>
    <xf numFmtId="0" fontId="11" fillId="0" borderId="19" xfId="0" applyFont="1" applyBorder="1"/>
    <xf numFmtId="0" fontId="11" fillId="0" borderId="22" xfId="0" applyFont="1" applyBorder="1"/>
    <xf numFmtId="0" fontId="11" fillId="0" borderId="20" xfId="0" applyFont="1" applyBorder="1"/>
    <xf numFmtId="0" fontId="13" fillId="0" borderId="7" xfId="0" applyFont="1" applyBorder="1" applyAlignment="1">
      <alignment horizontal="center" vertical="center"/>
    </xf>
    <xf numFmtId="0" fontId="13" fillId="0" borderId="21" xfId="0" applyFont="1" applyBorder="1" applyAlignment="1">
      <alignment horizontal="center" vertical="center"/>
    </xf>
    <xf numFmtId="0" fontId="11" fillId="0" borderId="8" xfId="0" applyFont="1" applyBorder="1"/>
    <xf numFmtId="0" fontId="11" fillId="0" borderId="17" xfId="0" applyFont="1" applyBorder="1"/>
    <xf numFmtId="0" fontId="11" fillId="0" borderId="0" xfId="0" applyFont="1"/>
    <xf numFmtId="0" fontId="13" fillId="0" borderId="9" xfId="0" applyFont="1" applyBorder="1" applyAlignment="1">
      <alignment horizontal="center" vertical="center" wrapText="1"/>
    </xf>
    <xf numFmtId="0" fontId="13" fillId="0" borderId="3" xfId="0" applyFont="1" applyBorder="1" applyAlignment="1">
      <alignment horizontal="center" vertical="center" wrapText="1"/>
    </xf>
    <xf numFmtId="0" fontId="11" fillId="0" borderId="4" xfId="0" applyFont="1" applyBorder="1"/>
    <xf numFmtId="0" fontId="13" fillId="0" borderId="1" xfId="0" applyFont="1" applyBorder="1" applyAlignment="1">
      <alignment horizontal="center" vertical="top" wrapText="1"/>
    </xf>
    <xf numFmtId="0" fontId="11" fillId="0" borderId="5" xfId="0" applyFont="1" applyBorder="1" applyAlignment="1">
      <alignment horizontal="center" vertical="top"/>
    </xf>
    <xf numFmtId="0" fontId="11" fillId="0" borderId="15" xfId="0" applyFont="1" applyBorder="1" applyAlignment="1">
      <alignment horizontal="center" vertical="top"/>
    </xf>
    <xf numFmtId="0" fontId="13" fillId="0" borderId="7" xfId="0" applyFont="1" applyBorder="1" applyAlignment="1">
      <alignment horizontal="center" vertical="center" wrapText="1"/>
    </xf>
    <xf numFmtId="0" fontId="13" fillId="0" borderId="21" xfId="0" applyFont="1" applyBorder="1" applyAlignment="1">
      <alignment horizontal="center" vertical="center" wrapText="1"/>
    </xf>
    <xf numFmtId="0" fontId="10" fillId="2" borderId="1" xfId="0" applyFont="1" applyFill="1" applyBorder="1" applyAlignment="1">
      <alignment horizontal="center" vertical="center"/>
    </xf>
    <xf numFmtId="0" fontId="10" fillId="2" borderId="7" xfId="0" applyFont="1" applyFill="1" applyBorder="1" applyAlignment="1">
      <alignment horizontal="center" vertical="center"/>
    </xf>
    <xf numFmtId="0" fontId="12" fillId="2" borderId="6" xfId="0" applyFont="1" applyFill="1" applyBorder="1" applyAlignment="1">
      <alignment horizontal="center" vertical="center" wrapText="1"/>
    </xf>
    <xf numFmtId="0" fontId="11" fillId="0" borderId="11" xfId="0" applyFont="1" applyBorder="1" applyAlignment="1">
      <alignment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1" fillId="0" borderId="3" xfId="0" applyFont="1" applyBorder="1"/>
    <xf numFmtId="0" fontId="10" fillId="2" borderId="21" xfId="0" applyFont="1" applyFill="1" applyBorder="1" applyAlignment="1">
      <alignment horizontal="center" vertical="center"/>
    </xf>
    <xf numFmtId="0" fontId="11" fillId="0" borderId="12" xfId="0" applyFont="1" applyBorder="1"/>
    <xf numFmtId="0" fontId="11" fillId="0" borderId="13" xfId="0" applyFont="1" applyBorder="1"/>
    <xf numFmtId="0" fontId="10" fillId="2" borderId="9" xfId="0" applyFont="1" applyFill="1" applyBorder="1" applyAlignment="1">
      <alignment horizontal="center" vertical="center"/>
    </xf>
    <xf numFmtId="0" fontId="13" fillId="0" borderId="15" xfId="0" applyFont="1" applyBorder="1" applyAlignment="1">
      <alignment horizontal="center" vertical="top"/>
    </xf>
    <xf numFmtId="0" fontId="0" fillId="5" borderId="23" xfId="0" applyFill="1" applyBorder="1" applyAlignment="1">
      <alignment horizontal="center"/>
    </xf>
    <xf numFmtId="0" fontId="11" fillId="0" borderId="19" xfId="0" applyFont="1" applyBorder="1" applyAlignment="1">
      <alignment horizontal="center" vertical="top"/>
    </xf>
    <xf numFmtId="0" fontId="13" fillId="0" borderId="15" xfId="0" applyFont="1" applyBorder="1" applyAlignment="1">
      <alignment horizontal="left" vertical="top" wrapText="1"/>
    </xf>
    <xf numFmtId="0" fontId="13" fillId="5" borderId="9" xfId="0" applyFont="1" applyFill="1" applyBorder="1" applyAlignment="1">
      <alignment horizontal="center" vertical="center"/>
    </xf>
    <xf numFmtId="0" fontId="13" fillId="5" borderId="3" xfId="0" applyFont="1" applyFill="1" applyBorder="1" applyAlignment="1">
      <alignment horizontal="center" vertical="center"/>
    </xf>
    <xf numFmtId="0" fontId="11" fillId="5" borderId="4" xfId="0" applyFont="1" applyFill="1" applyBorder="1"/>
    <xf numFmtId="0" fontId="13" fillId="5" borderId="9"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7" fillId="5" borderId="25" xfId="0" applyFont="1" applyFill="1" applyBorder="1" applyAlignment="1">
      <alignment horizontal="center" vertical="center"/>
    </xf>
    <xf numFmtId="0" fontId="17" fillId="5" borderId="26" xfId="0" applyFont="1" applyFill="1" applyBorder="1" applyAlignment="1">
      <alignment horizontal="center" vertical="center"/>
    </xf>
    <xf numFmtId="0" fontId="17" fillId="0" borderId="23" xfId="0" applyFont="1" applyBorder="1" applyAlignment="1">
      <alignment horizontal="center" vertical="center"/>
    </xf>
    <xf numFmtId="0" fontId="17" fillId="0" borderId="23" xfId="0" applyFont="1" applyBorder="1"/>
    <xf numFmtId="0" fontId="17" fillId="5" borderId="28" xfId="0" applyFont="1" applyFill="1" applyBorder="1" applyAlignment="1">
      <alignment horizontal="center" vertical="center" wrapText="1"/>
    </xf>
    <xf numFmtId="0" fontId="17" fillId="5" borderId="29" xfId="0" applyFont="1" applyFill="1" applyBorder="1" applyAlignment="1">
      <alignment horizontal="center" vertical="center" wrapText="1"/>
    </xf>
    <xf numFmtId="0" fontId="17" fillId="5" borderId="30" xfId="0" applyFont="1" applyFill="1" applyBorder="1" applyAlignment="1">
      <alignment horizontal="center" vertical="center" wrapText="1"/>
    </xf>
    <xf numFmtId="0" fontId="17" fillId="5" borderId="31" xfId="0" applyFont="1" applyFill="1" applyBorder="1" applyAlignment="1">
      <alignment horizontal="center" vertical="center" wrapText="1"/>
    </xf>
    <xf numFmtId="0" fontId="17" fillId="5" borderId="32" xfId="0" applyFont="1" applyFill="1" applyBorder="1" applyAlignment="1">
      <alignment horizontal="center" vertical="center" wrapText="1"/>
    </xf>
    <xf numFmtId="0" fontId="17" fillId="5" borderId="33" xfId="0" applyFont="1" applyFill="1" applyBorder="1" applyAlignment="1">
      <alignment horizontal="center" vertical="center" wrapText="1"/>
    </xf>
    <xf numFmtId="0" fontId="17" fillId="5" borderId="28" xfId="0" applyFont="1" applyFill="1" applyBorder="1" applyAlignment="1">
      <alignment horizontal="center" vertical="center"/>
    </xf>
    <xf numFmtId="0" fontId="17" fillId="5" borderId="29" xfId="0" applyFont="1" applyFill="1" applyBorder="1" applyAlignment="1">
      <alignment horizontal="center" vertical="center"/>
    </xf>
    <xf numFmtId="0" fontId="17" fillId="5" borderId="30" xfId="0" applyFont="1" applyFill="1" applyBorder="1" applyAlignment="1">
      <alignment horizontal="center" vertical="center"/>
    </xf>
    <xf numFmtId="0" fontId="17" fillId="5" borderId="31" xfId="0" applyFont="1" applyFill="1" applyBorder="1" applyAlignment="1">
      <alignment horizontal="center" vertical="center"/>
    </xf>
    <xf numFmtId="0" fontId="17" fillId="5" borderId="32" xfId="0" applyFont="1" applyFill="1" applyBorder="1" applyAlignment="1">
      <alignment horizontal="center" vertical="center"/>
    </xf>
    <xf numFmtId="0" fontId="17" fillId="5" borderId="33" xfId="0" applyFont="1" applyFill="1" applyBorder="1" applyAlignment="1">
      <alignment horizontal="center" vertical="center"/>
    </xf>
    <xf numFmtId="0" fontId="19" fillId="3" borderId="24" xfId="0" applyFont="1" applyFill="1" applyBorder="1" applyAlignment="1">
      <alignment horizontal="center" vertical="center"/>
    </xf>
    <xf numFmtId="0" fontId="19" fillId="3" borderId="25" xfId="0" applyFont="1" applyFill="1" applyBorder="1" applyAlignment="1">
      <alignment horizontal="center" vertical="center"/>
    </xf>
    <xf numFmtId="0" fontId="19" fillId="3" borderId="26" xfId="0" applyFont="1" applyFill="1" applyBorder="1" applyAlignment="1">
      <alignment horizontal="center" vertical="center"/>
    </xf>
    <xf numFmtId="0" fontId="13" fillId="0" borderId="23" xfId="0" applyFont="1" applyBorder="1" applyAlignment="1">
      <alignment horizontal="left" vertical="center"/>
    </xf>
    <xf numFmtId="0" fontId="17" fillId="0" borderId="23" xfId="0" applyFont="1" applyBorder="1" applyAlignment="1">
      <alignment horizontal="center" vertical="center" wrapText="1"/>
    </xf>
    <xf numFmtId="0" fontId="20" fillId="0" borderId="25" xfId="0" applyFont="1" applyBorder="1" applyAlignment="1">
      <alignment horizontal="left" vertical="top" wrapText="1"/>
    </xf>
    <xf numFmtId="0" fontId="20" fillId="0" borderId="26" xfId="0" applyFont="1" applyBorder="1" applyAlignment="1">
      <alignment horizontal="left" vertical="top" wrapText="1"/>
    </xf>
    <xf numFmtId="0" fontId="0" fillId="0" borderId="23" xfId="0" applyBorder="1" applyAlignment="1">
      <alignment horizontal="center"/>
    </xf>
    <xf numFmtId="0" fontId="0" fillId="0" borderId="23" xfId="0" applyBorder="1" applyAlignment="1">
      <alignment horizontal="left" vertical="center" wrapText="1"/>
    </xf>
    <xf numFmtId="0" fontId="0" fillId="0" borderId="23" xfId="0" applyBorder="1" applyAlignment="1">
      <alignment horizontal="left" wrapText="1"/>
    </xf>
    <xf numFmtId="0" fontId="0" fillId="5" borderId="23" xfId="0" applyFill="1" applyBorder="1" applyAlignment="1">
      <alignment horizontal="center" vertical="center"/>
    </xf>
    <xf numFmtId="0" fontId="15" fillId="0" borderId="24" xfId="0" applyFont="1" applyBorder="1" applyAlignment="1">
      <alignment horizontal="center" vertical="top"/>
    </xf>
    <xf numFmtId="0" fontId="15" fillId="0" borderId="25" xfId="0" applyFont="1" applyBorder="1" applyAlignment="1">
      <alignment horizontal="center" vertical="top"/>
    </xf>
    <xf numFmtId="0" fontId="15" fillId="0" borderId="26" xfId="0" applyFont="1" applyBorder="1" applyAlignment="1">
      <alignment horizontal="center" vertical="top"/>
    </xf>
    <xf numFmtId="0" fontId="15" fillId="0" borderId="24" xfId="0" applyFont="1" applyBorder="1" applyAlignment="1">
      <alignment horizontal="left" vertical="top"/>
    </xf>
    <xf numFmtId="0" fontId="15" fillId="0" borderId="25" xfId="0" applyFont="1" applyBorder="1" applyAlignment="1">
      <alignment horizontal="left" vertical="top"/>
    </xf>
    <xf numFmtId="0" fontId="15" fillId="0" borderId="26" xfId="0" applyFont="1" applyBorder="1" applyAlignment="1">
      <alignment horizontal="left" vertical="top"/>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5" fillId="0" borderId="24" xfId="0" applyFont="1" applyBorder="1" applyAlignment="1">
      <alignment horizontal="center" vertical="top" wrapText="1"/>
    </xf>
    <xf numFmtId="0" fontId="20" fillId="0" borderId="23" xfId="0" applyFont="1" applyBorder="1"/>
    <xf numFmtId="0" fontId="17" fillId="5" borderId="23" xfId="0" applyFont="1" applyFill="1" applyBorder="1" applyAlignment="1">
      <alignment horizontal="center" vertical="center" wrapText="1"/>
    </xf>
    <xf numFmtId="0" fontId="20" fillId="5" borderId="23" xfId="0" applyFont="1" applyFill="1" applyBorder="1"/>
    <xf numFmtId="0" fontId="17" fillId="5" borderId="23" xfId="0" applyFont="1" applyFill="1" applyBorder="1"/>
    <xf numFmtId="0" fontId="18" fillId="0" borderId="24" xfId="0" applyFont="1" applyBorder="1" applyAlignment="1">
      <alignment horizontal="center" vertical="top" wrapText="1"/>
    </xf>
    <xf numFmtId="0" fontId="18" fillId="0" borderId="25" xfId="0" applyFont="1" applyBorder="1" applyAlignment="1">
      <alignment horizontal="center" vertical="top" wrapText="1"/>
    </xf>
    <xf numFmtId="0" fontId="9" fillId="0" borderId="24" xfId="0" applyFont="1" applyBorder="1" applyAlignment="1">
      <alignment horizontal="center" vertical="top" wrapText="1"/>
    </xf>
    <xf numFmtId="0" fontId="9" fillId="0" borderId="25" xfId="0" applyFont="1" applyBorder="1" applyAlignment="1">
      <alignment horizontal="center" vertical="top" wrapText="1"/>
    </xf>
    <xf numFmtId="0" fontId="18" fillId="0" borderId="26" xfId="0" applyFont="1" applyBorder="1" applyAlignment="1">
      <alignment horizontal="center" vertical="top" wrapText="1"/>
    </xf>
    <xf numFmtId="0" fontId="9" fillId="0" borderId="26" xfId="0" applyFont="1" applyBorder="1" applyAlignment="1">
      <alignment horizontal="center" vertical="top" wrapText="1"/>
    </xf>
    <xf numFmtId="0" fontId="0" fillId="0" borderId="23" xfId="0" applyBorder="1" applyAlignment="1">
      <alignment horizontal="left" vertical="center"/>
    </xf>
    <xf numFmtId="0" fontId="8" fillId="0" borderId="23" xfId="0" applyFont="1" applyBorder="1" applyAlignment="1">
      <alignment horizontal="center" vertical="top"/>
    </xf>
    <xf numFmtId="0" fontId="8" fillId="0" borderId="23" xfId="0" applyFont="1" applyBorder="1" applyAlignment="1">
      <alignment horizontal="center"/>
    </xf>
    <xf numFmtId="0" fontId="8" fillId="5" borderId="23" xfId="0" applyFont="1" applyFill="1" applyBorder="1" applyAlignment="1">
      <alignment horizontal="left" wrapText="1"/>
    </xf>
    <xf numFmtId="0" fontId="13" fillId="5" borderId="23" xfId="0" applyFont="1" applyFill="1" applyBorder="1" applyAlignment="1">
      <alignment horizontal="center" vertical="center"/>
    </xf>
    <xf numFmtId="0" fontId="0" fillId="5" borderId="23" xfId="0" applyFill="1" applyBorder="1" applyAlignment="1">
      <alignment horizontal="left" vertical="center"/>
    </xf>
    <xf numFmtId="0" fontId="13" fillId="0" borderId="23" xfId="0" applyFont="1" applyBorder="1" applyAlignment="1">
      <alignment horizontal="center"/>
    </xf>
    <xf numFmtId="0" fontId="13" fillId="0" borderId="23" xfId="0" applyFont="1" applyBorder="1" applyAlignment="1">
      <alignment horizontal="left" vertical="center" wrapText="1"/>
    </xf>
    <xf numFmtId="0" fontId="8" fillId="0" borderId="23" xfId="0" applyFont="1" applyBorder="1" applyAlignment="1">
      <alignment horizontal="left" wrapText="1"/>
    </xf>
    <xf numFmtId="0" fontId="13" fillId="0" borderId="23" xfId="0" applyFont="1" applyBorder="1" applyAlignment="1">
      <alignment horizontal="center" vertical="center"/>
    </xf>
    <xf numFmtId="0" fontId="0" fillId="0" borderId="27" xfId="0" applyBorder="1" applyAlignment="1">
      <alignment horizontal="left" vertical="center"/>
    </xf>
    <xf numFmtId="0" fontId="0" fillId="0" borderId="36" xfId="0" applyBorder="1" applyAlignment="1">
      <alignment horizontal="left" vertical="center"/>
    </xf>
    <xf numFmtId="0" fontId="0" fillId="5" borderId="23" xfId="0" applyFill="1" applyBorder="1" applyAlignment="1">
      <alignment horizontal="left" wrapText="1"/>
    </xf>
    <xf numFmtId="0" fontId="5" fillId="0" borderId="23" xfId="0" applyFont="1" applyBorder="1" applyAlignment="1">
      <alignment horizontal="center" vertical="top" wrapText="1"/>
    </xf>
    <xf numFmtId="0" fontId="8" fillId="5" borderId="23" xfId="0" applyFont="1" applyFill="1" applyBorder="1" applyAlignment="1">
      <alignment horizontal="left" vertical="center" wrapText="1"/>
    </xf>
    <xf numFmtId="0" fontId="0" fillId="0" borderId="29" xfId="0" applyBorder="1" applyAlignment="1">
      <alignment horizontal="left" wrapText="1"/>
    </xf>
    <xf numFmtId="0" fontId="0" fillId="0" borderId="31" xfId="0" applyBorder="1" applyAlignment="1">
      <alignment horizontal="left" wrapText="1"/>
    </xf>
    <xf numFmtId="0" fontId="0" fillId="0" borderId="35" xfId="0" applyBorder="1" applyAlignment="1">
      <alignment horizontal="left" wrapText="1"/>
    </xf>
    <xf numFmtId="0" fontId="2" fillId="5" borderId="23" xfId="0" applyFont="1" applyFill="1" applyBorder="1" applyAlignment="1">
      <alignment horizontal="center" vertical="center"/>
    </xf>
    <xf numFmtId="0" fontId="8" fillId="0" borderId="23" xfId="0" applyFont="1" applyBorder="1" applyAlignment="1">
      <alignment horizontal="left" vertical="center" wrapText="1"/>
    </xf>
    <xf numFmtId="0" fontId="8" fillId="0" borderId="23" xfId="0" applyFont="1" applyBorder="1" applyAlignment="1">
      <alignment horizontal="center" vertical="center" wrapText="1"/>
    </xf>
    <xf numFmtId="0" fontId="8" fillId="0" borderId="24" xfId="0" applyFont="1" applyBorder="1" applyAlignment="1">
      <alignment horizontal="left" wrapText="1"/>
    </xf>
    <xf numFmtId="0" fontId="8" fillId="0" borderId="26" xfId="0" applyFont="1" applyBorder="1" applyAlignment="1">
      <alignment horizontal="left" wrapText="1"/>
    </xf>
    <xf numFmtId="0" fontId="8" fillId="0" borderId="23" xfId="0" applyFont="1" applyBorder="1" applyAlignment="1">
      <alignment horizontal="left" vertical="center"/>
    </xf>
    <xf numFmtId="0" fontId="0" fillId="0" borderId="35" xfId="0" applyBorder="1" applyAlignment="1">
      <alignment horizontal="center" vertical="center"/>
    </xf>
    <xf numFmtId="0" fontId="13" fillId="0" borderId="23" xfId="0" applyFont="1" applyBorder="1" applyAlignment="1">
      <alignment horizontal="center" vertical="center" wrapText="1"/>
    </xf>
    <xf numFmtId="0" fontId="0" fillId="0" borderId="28" xfId="0" applyBorder="1" applyAlignment="1">
      <alignment horizontal="center"/>
    </xf>
    <xf numFmtId="0" fontId="0" fillId="0" borderId="27"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0" xfId="0"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6" xfId="0" applyBorder="1" applyAlignment="1">
      <alignment horizontal="center"/>
    </xf>
    <xf numFmtId="0" fontId="0" fillId="0" borderId="33" xfId="0" applyBorder="1" applyAlignment="1">
      <alignment horizontal="center"/>
    </xf>
    <xf numFmtId="0" fontId="23" fillId="0" borderId="23" xfId="0" applyFont="1" applyBorder="1" applyAlignment="1">
      <alignment horizontal="left" vertical="top" wrapText="1"/>
    </xf>
    <xf numFmtId="0" fontId="23" fillId="0" borderId="23" xfId="0" applyFont="1" applyBorder="1" applyAlignment="1">
      <alignment horizontal="left"/>
    </xf>
    <xf numFmtId="0" fontId="0" fillId="0" borderId="23" xfId="0" applyBorder="1" applyAlignment="1">
      <alignment horizontal="left"/>
    </xf>
    <xf numFmtId="0" fontId="17" fillId="5" borderId="23" xfId="0" applyFont="1" applyFill="1" applyBorder="1" applyAlignment="1">
      <alignment horizontal="center" vertical="center"/>
    </xf>
    <xf numFmtId="0" fontId="17" fillId="5" borderId="24" xfId="0" applyFont="1" applyFill="1" applyBorder="1" applyAlignment="1">
      <alignment horizontal="center" vertical="center"/>
    </xf>
    <xf numFmtId="0" fontId="17" fillId="5" borderId="23" xfId="0" applyFont="1" applyFill="1" applyBorder="1" applyAlignment="1">
      <alignment horizontal="center"/>
    </xf>
    <xf numFmtId="0" fontId="25" fillId="0" borderId="23" xfId="0" applyFont="1" applyBorder="1" applyAlignment="1">
      <alignment horizontal="left" vertical="top"/>
    </xf>
    <xf numFmtId="0" fontId="6" fillId="0" borderId="23" xfId="0" applyFont="1" applyBorder="1" applyAlignment="1">
      <alignment horizontal="center" vertical="top"/>
    </xf>
    <xf numFmtId="0" fontId="25" fillId="0" borderId="23" xfId="0" applyFont="1" applyBorder="1" applyAlignment="1">
      <alignment horizontal="center" vertical="top"/>
    </xf>
    <xf numFmtId="0" fontId="13" fillId="0" borderId="35" xfId="0" applyFont="1" applyBorder="1" applyAlignment="1">
      <alignment horizontal="center" vertical="center" wrapText="1"/>
    </xf>
    <xf numFmtId="0" fontId="25" fillId="0" borderId="23" xfId="0" applyFont="1" applyBorder="1" applyAlignment="1">
      <alignment horizontal="center" vertical="top" wrapText="1"/>
    </xf>
    <xf numFmtId="0" fontId="6" fillId="0" borderId="23" xfId="0" applyFont="1" applyBorder="1" applyAlignment="1">
      <alignment horizontal="left" vertical="top"/>
    </xf>
    <xf numFmtId="0" fontId="0" fillId="5" borderId="24" xfId="0" applyFill="1" applyBorder="1" applyAlignment="1">
      <alignment horizontal="center"/>
    </xf>
    <xf numFmtId="0" fontId="0" fillId="5" borderId="25" xfId="0" applyFill="1" applyBorder="1" applyAlignment="1">
      <alignment horizontal="center"/>
    </xf>
    <xf numFmtId="0" fontId="0" fillId="5" borderId="26" xfId="0" applyFill="1" applyBorder="1" applyAlignment="1">
      <alignment horizontal="center"/>
    </xf>
    <xf numFmtId="0" fontId="3" fillId="5" borderId="24" xfId="0" applyFont="1" applyFill="1" applyBorder="1" applyAlignment="1">
      <alignment horizontal="center" vertical="center"/>
    </xf>
    <xf numFmtId="0" fontId="4" fillId="5" borderId="25" xfId="0" applyFont="1" applyFill="1" applyBorder="1" applyAlignment="1">
      <alignment horizontal="center" vertical="center"/>
    </xf>
    <xf numFmtId="0" fontId="0" fillId="5" borderId="24" xfId="0" applyFill="1" applyBorder="1" applyAlignment="1">
      <alignment horizontal="center" vertical="center"/>
    </xf>
    <xf numFmtId="0" fontId="0" fillId="5" borderId="25" xfId="0" applyFill="1" applyBorder="1" applyAlignment="1">
      <alignment horizontal="center" vertical="center"/>
    </xf>
    <xf numFmtId="0" fontId="4" fillId="5" borderId="24" xfId="0" applyFont="1" applyFill="1" applyBorder="1" applyAlignment="1">
      <alignment horizontal="center" vertical="top"/>
    </xf>
    <xf numFmtId="0" fontId="0" fillId="5" borderId="25" xfId="0" applyFill="1" applyBorder="1" applyAlignment="1">
      <alignment horizontal="center" vertical="top"/>
    </xf>
    <xf numFmtId="0" fontId="0" fillId="5" borderId="26" xfId="0" applyFill="1" applyBorder="1" applyAlignment="1">
      <alignment horizontal="center" vertical="top"/>
    </xf>
    <xf numFmtId="0" fontId="3" fillId="5" borderId="24" xfId="0" applyFont="1" applyFill="1" applyBorder="1" applyAlignment="1">
      <alignment horizontal="center" vertical="top"/>
    </xf>
    <xf numFmtId="0" fontId="3" fillId="5" borderId="25" xfId="0" applyFont="1" applyFill="1" applyBorder="1" applyAlignment="1">
      <alignment horizontal="center" vertical="top"/>
    </xf>
    <xf numFmtId="0" fontId="3" fillId="5" borderId="26" xfId="0" applyFont="1" applyFill="1" applyBorder="1" applyAlignment="1">
      <alignment horizontal="center" vertical="top"/>
    </xf>
    <xf numFmtId="0" fontId="0" fillId="5" borderId="24" xfId="0" applyFill="1" applyBorder="1" applyAlignment="1">
      <alignment horizontal="center" vertical="top"/>
    </xf>
    <xf numFmtId="0" fontId="3" fillId="5" borderId="23" xfId="0" applyFont="1" applyFill="1" applyBorder="1" applyAlignment="1">
      <alignment horizontal="center" vertical="top"/>
    </xf>
    <xf numFmtId="0" fontId="0" fillId="5" borderId="23" xfId="0" applyFill="1" applyBorder="1" applyAlignment="1">
      <alignment horizontal="center" vertical="top"/>
    </xf>
    <xf numFmtId="0" fontId="3" fillId="5" borderId="23" xfId="0" applyFont="1" applyFill="1" applyBorder="1" applyAlignment="1">
      <alignment vertical="top"/>
    </xf>
    <xf numFmtId="0" fontId="13" fillId="5" borderId="23" xfId="0" applyFont="1" applyFill="1" applyBorder="1" applyAlignment="1">
      <alignment horizontal="center" vertical="top"/>
    </xf>
    <xf numFmtId="0" fontId="3" fillId="5" borderId="23" xfId="0" applyFont="1" applyFill="1" applyBorder="1" applyAlignment="1">
      <alignment horizontal="left" vertical="top"/>
    </xf>
    <xf numFmtId="0" fontId="13" fillId="5" borderId="23" xfId="0" applyFont="1" applyFill="1" applyBorder="1" applyAlignment="1">
      <alignment horizontal="center"/>
    </xf>
    <xf numFmtId="0" fontId="3" fillId="5" borderId="23" xfId="0" applyFont="1" applyFill="1" applyBorder="1" applyAlignment="1">
      <alignment wrapText="1"/>
    </xf>
    <xf numFmtId="0" fontId="0" fillId="5" borderId="23" xfId="0" applyFill="1" applyBorder="1" applyAlignment="1">
      <alignment wrapText="1"/>
    </xf>
    <xf numFmtId="0" fontId="3" fillId="5" borderId="23" xfId="0" applyFont="1" applyFill="1" applyBorder="1" applyAlignment="1">
      <alignment horizontal="left" vertical="top" wrapText="1"/>
    </xf>
    <xf numFmtId="0" fontId="25" fillId="0" borderId="23" xfId="0" applyFont="1" applyBorder="1" applyAlignment="1">
      <alignment horizontal="left" vertical="top" wrapText="1"/>
    </xf>
    <xf numFmtId="0" fontId="0" fillId="5" borderId="24" xfId="0" applyFill="1" applyBorder="1" applyAlignment="1">
      <alignment horizontal="left" vertical="top"/>
    </xf>
    <xf numFmtId="0" fontId="0" fillId="5" borderId="25" xfId="0" applyFill="1" applyBorder="1" applyAlignment="1">
      <alignment horizontal="left" vertical="top"/>
    </xf>
    <xf numFmtId="0" fontId="0" fillId="5" borderId="26" xfId="0" applyFill="1" applyBorder="1" applyAlignment="1">
      <alignment horizontal="left" vertical="top"/>
    </xf>
    <xf numFmtId="0" fontId="0" fillId="5" borderId="34" xfId="0" applyFill="1" applyBorder="1" applyAlignment="1">
      <alignment horizontal="left" vertical="center"/>
    </xf>
    <xf numFmtId="0" fontId="21" fillId="6" borderId="23"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92"/>
  <sheetViews>
    <sheetView tabSelected="1" zoomScale="80" zoomScaleNormal="80" workbookViewId="0">
      <pane ySplit="3" topLeftCell="A4" activePane="bottomLeft" state="frozen"/>
      <selection pane="bottomLeft" activeCell="S15" sqref="S15"/>
    </sheetView>
  </sheetViews>
  <sheetFormatPr defaultColWidth="12.6640625" defaultRowHeight="15" customHeight="1" x14ac:dyDescent="0.3"/>
  <cols>
    <col min="1" max="1" width="5.109375" customWidth="1"/>
    <col min="2" max="2" width="28.21875" customWidth="1"/>
    <col min="3" max="3" width="41.6640625" hidden="1" customWidth="1"/>
    <col min="4" max="4" width="28.21875" hidden="1" customWidth="1"/>
    <col min="5" max="5" width="36" hidden="1" customWidth="1"/>
    <col min="6" max="6" width="36" customWidth="1"/>
    <col min="7" max="7" width="24.6640625" customWidth="1"/>
    <col min="8" max="8" width="14.77734375" customWidth="1"/>
    <col min="9" max="9" width="27.77734375" hidden="1" customWidth="1"/>
    <col min="10" max="10" width="12.6640625" hidden="1" customWidth="1"/>
    <col min="11" max="11" width="15" hidden="1" customWidth="1"/>
    <col min="12" max="12" width="42.6640625" hidden="1" customWidth="1"/>
    <col min="13" max="13" width="5.109375" style="95" hidden="1" customWidth="1"/>
    <col min="14" max="14" width="62" customWidth="1"/>
    <col min="15" max="15" width="7.88671875" customWidth="1"/>
    <col min="16" max="16" width="8.77734375" customWidth="1"/>
    <col min="17" max="17" width="17.88671875" customWidth="1"/>
    <col min="18" max="18" width="16.21875" customWidth="1"/>
    <col min="19" max="19" width="17.109375" bestFit="1" customWidth="1"/>
    <col min="20" max="20" width="14.21875" bestFit="1" customWidth="1"/>
    <col min="21" max="30" width="8.6640625" customWidth="1"/>
  </cols>
  <sheetData>
    <row r="1" spans="1:21" ht="14.25" customHeight="1" x14ac:dyDescent="0.3">
      <c r="A1" s="303" t="s">
        <v>0</v>
      </c>
      <c r="B1" s="303" t="s">
        <v>1</v>
      </c>
      <c r="C1" s="303" t="s">
        <v>753</v>
      </c>
      <c r="D1" s="303" t="s">
        <v>2</v>
      </c>
      <c r="E1" s="307" t="s">
        <v>3</v>
      </c>
      <c r="F1" s="308"/>
      <c r="G1" s="309"/>
      <c r="H1" s="309"/>
      <c r="I1" s="309"/>
      <c r="J1" s="309"/>
      <c r="K1" s="309"/>
      <c r="L1" s="309"/>
      <c r="M1" s="309"/>
      <c r="N1" s="309"/>
      <c r="O1" s="309"/>
      <c r="P1" s="309"/>
      <c r="Q1" s="309"/>
      <c r="R1" s="248" t="s">
        <v>639</v>
      </c>
    </row>
    <row r="2" spans="1:21" ht="14.25" customHeight="1" x14ac:dyDescent="0.3">
      <c r="A2" s="264"/>
      <c r="B2" s="264"/>
      <c r="C2" s="264"/>
      <c r="D2" s="264"/>
      <c r="E2" s="305" t="s">
        <v>309</v>
      </c>
      <c r="F2" s="155"/>
      <c r="G2" s="304" t="s">
        <v>4</v>
      </c>
      <c r="H2" s="310"/>
      <c r="I2" s="292"/>
      <c r="J2" s="313" t="s">
        <v>5</v>
      </c>
      <c r="K2" s="297"/>
      <c r="L2" s="303" t="s">
        <v>680</v>
      </c>
      <c r="M2" s="304" t="s">
        <v>6</v>
      </c>
      <c r="N2" s="292"/>
      <c r="O2" s="303" t="s">
        <v>7</v>
      </c>
      <c r="P2" s="303" t="s">
        <v>8</v>
      </c>
      <c r="Q2" s="304" t="s">
        <v>9</v>
      </c>
      <c r="R2" s="249"/>
    </row>
    <row r="3" spans="1:21" ht="14.25" customHeight="1" x14ac:dyDescent="0.3">
      <c r="A3" s="265"/>
      <c r="B3" s="265"/>
      <c r="C3" s="265"/>
      <c r="D3" s="265"/>
      <c r="E3" s="306"/>
      <c r="F3" s="156"/>
      <c r="G3" s="311"/>
      <c r="H3" s="294"/>
      <c r="I3" s="312"/>
      <c r="J3" s="1" t="s">
        <v>10</v>
      </c>
      <c r="K3" s="1" t="s">
        <v>11</v>
      </c>
      <c r="L3" s="279"/>
      <c r="M3" s="311"/>
      <c r="N3" s="312"/>
      <c r="O3" s="279"/>
      <c r="P3" s="279"/>
      <c r="Q3" s="293"/>
      <c r="R3" s="250"/>
    </row>
    <row r="4" spans="1:21" ht="14.25" customHeight="1" x14ac:dyDescent="0.3">
      <c r="A4" s="263">
        <v>1</v>
      </c>
      <c r="B4" s="266" t="s">
        <v>12</v>
      </c>
      <c r="C4" s="280" t="s">
        <v>13</v>
      </c>
      <c r="D4" s="267" t="s">
        <v>14</v>
      </c>
      <c r="E4" s="298" t="s">
        <v>15</v>
      </c>
      <c r="F4" s="157">
        <f>SUM(S4:S66)</f>
        <v>20810</v>
      </c>
      <c r="G4" s="301" t="s">
        <v>16</v>
      </c>
      <c r="H4" s="302"/>
      <c r="I4" s="292"/>
      <c r="J4" s="263">
        <v>30</v>
      </c>
      <c r="K4" s="263">
        <v>0.54</v>
      </c>
      <c r="L4" s="267" t="s">
        <v>17</v>
      </c>
      <c r="M4" s="120">
        <v>1</v>
      </c>
      <c r="N4" s="4" t="s">
        <v>18</v>
      </c>
      <c r="O4" s="5">
        <v>1</v>
      </c>
      <c r="P4" s="5" t="s">
        <v>19</v>
      </c>
      <c r="Q4" s="50" t="s">
        <v>20</v>
      </c>
      <c r="R4" s="242" t="s">
        <v>641</v>
      </c>
      <c r="S4" s="102"/>
      <c r="T4" t="s">
        <v>635</v>
      </c>
      <c r="U4" t="s">
        <v>638</v>
      </c>
    </row>
    <row r="5" spans="1:21" ht="14.25" customHeight="1" x14ac:dyDescent="0.3">
      <c r="A5" s="264"/>
      <c r="B5" s="264"/>
      <c r="C5" s="281"/>
      <c r="D5" s="264"/>
      <c r="E5" s="299"/>
      <c r="F5" s="158"/>
      <c r="G5" s="293"/>
      <c r="H5" s="294"/>
      <c r="I5" s="286"/>
      <c r="J5" s="264"/>
      <c r="K5" s="264"/>
      <c r="L5" s="264"/>
      <c r="M5" s="120">
        <v>2</v>
      </c>
      <c r="N5" s="4" t="s">
        <v>21</v>
      </c>
      <c r="O5" s="5">
        <f>1467</f>
        <v>1467</v>
      </c>
      <c r="P5" s="5" t="s">
        <v>22</v>
      </c>
      <c r="Q5" s="50" t="s">
        <v>20</v>
      </c>
      <c r="R5" s="242"/>
      <c r="S5" s="102">
        <f>O5</f>
        <v>1467</v>
      </c>
      <c r="T5" t="s">
        <v>635</v>
      </c>
      <c r="U5" t="s">
        <v>638</v>
      </c>
    </row>
    <row r="6" spans="1:21" ht="14.25" customHeight="1" x14ac:dyDescent="0.3">
      <c r="A6" s="264"/>
      <c r="B6" s="264"/>
      <c r="C6" s="281"/>
      <c r="D6" s="264"/>
      <c r="E6" s="299"/>
      <c r="F6" s="158"/>
      <c r="G6" s="293"/>
      <c r="H6" s="294"/>
      <c r="I6" s="286"/>
      <c r="J6" s="264"/>
      <c r="K6" s="264"/>
      <c r="L6" s="264"/>
      <c r="M6" s="120">
        <v>3</v>
      </c>
      <c r="N6" s="4" t="s">
        <v>23</v>
      </c>
      <c r="O6" s="5">
        <v>2293</v>
      </c>
      <c r="P6" s="5" t="s">
        <v>24</v>
      </c>
      <c r="Q6" s="50" t="s">
        <v>25</v>
      </c>
      <c r="R6" s="242"/>
      <c r="S6" s="102"/>
      <c r="T6" t="s">
        <v>635</v>
      </c>
      <c r="U6" t="s">
        <v>638</v>
      </c>
    </row>
    <row r="7" spans="1:21" ht="14.25" customHeight="1" x14ac:dyDescent="0.3">
      <c r="A7" s="264"/>
      <c r="B7" s="264"/>
      <c r="C7" s="281"/>
      <c r="D7" s="264"/>
      <c r="E7" s="299"/>
      <c r="F7" s="158"/>
      <c r="G7" s="287"/>
      <c r="H7" s="288"/>
      <c r="I7" s="289"/>
      <c r="J7" s="265"/>
      <c r="K7" s="265"/>
      <c r="L7" s="265"/>
      <c r="M7" s="120">
        <v>4</v>
      </c>
      <c r="N7" s="4" t="s">
        <v>26</v>
      </c>
      <c r="O7" s="5">
        <v>550</v>
      </c>
      <c r="P7" s="5" t="s">
        <v>24</v>
      </c>
      <c r="Q7" s="50" t="s">
        <v>25</v>
      </c>
      <c r="R7" s="242"/>
      <c r="S7" s="102"/>
      <c r="T7" t="s">
        <v>635</v>
      </c>
      <c r="U7" t="s">
        <v>638</v>
      </c>
    </row>
    <row r="8" spans="1:21" ht="14.25" customHeight="1" x14ac:dyDescent="0.3">
      <c r="A8" s="264"/>
      <c r="B8" s="264"/>
      <c r="C8" s="281"/>
      <c r="D8" s="264"/>
      <c r="E8" s="299"/>
      <c r="F8" s="158"/>
      <c r="G8" s="301" t="s">
        <v>27</v>
      </c>
      <c r="H8" s="302"/>
      <c r="I8" s="292"/>
      <c r="J8" s="263">
        <v>30</v>
      </c>
      <c r="K8" s="263">
        <v>0.86</v>
      </c>
      <c r="L8" s="267" t="s">
        <v>28</v>
      </c>
      <c r="M8" s="121">
        <v>1</v>
      </c>
      <c r="N8" s="4" t="s">
        <v>29</v>
      </c>
      <c r="O8" s="5"/>
      <c r="P8" s="5"/>
      <c r="Q8" s="51" t="s">
        <v>20</v>
      </c>
      <c r="R8" s="242" t="s">
        <v>640</v>
      </c>
      <c r="S8" s="102"/>
      <c r="T8" t="s">
        <v>635</v>
      </c>
      <c r="U8" t="s">
        <v>638</v>
      </c>
    </row>
    <row r="9" spans="1:21" ht="14.25" customHeight="1" x14ac:dyDescent="0.3">
      <c r="A9" s="264"/>
      <c r="B9" s="264"/>
      <c r="C9" s="281"/>
      <c r="D9" s="264"/>
      <c r="E9" s="299"/>
      <c r="F9" s="158"/>
      <c r="G9" s="293"/>
      <c r="H9" s="294"/>
      <c r="I9" s="286"/>
      <c r="J9" s="264"/>
      <c r="K9" s="264"/>
      <c r="L9" s="264"/>
      <c r="M9" s="121">
        <v>2</v>
      </c>
      <c r="N9" s="4" t="s">
        <v>23</v>
      </c>
      <c r="O9" s="5">
        <v>1826</v>
      </c>
      <c r="P9" s="5" t="s">
        <v>24</v>
      </c>
      <c r="Q9" s="50" t="s">
        <v>25</v>
      </c>
      <c r="R9" s="242"/>
      <c r="S9" s="102"/>
      <c r="T9" t="s">
        <v>635</v>
      </c>
      <c r="U9" t="s">
        <v>638</v>
      </c>
    </row>
    <row r="10" spans="1:21" ht="14.25" customHeight="1" x14ac:dyDescent="0.3">
      <c r="A10" s="264"/>
      <c r="B10" s="264"/>
      <c r="C10" s="281"/>
      <c r="D10" s="264"/>
      <c r="E10" s="299"/>
      <c r="F10" s="158"/>
      <c r="G10" s="287"/>
      <c r="H10" s="288"/>
      <c r="I10" s="289"/>
      <c r="J10" s="265"/>
      <c r="K10" s="265"/>
      <c r="L10" s="265"/>
      <c r="M10" s="121">
        <v>3</v>
      </c>
      <c r="N10" s="4" t="s">
        <v>26</v>
      </c>
      <c r="O10" s="5">
        <v>876</v>
      </c>
      <c r="P10" s="5" t="s">
        <v>24</v>
      </c>
      <c r="Q10" s="50" t="s">
        <v>25</v>
      </c>
      <c r="R10" s="242"/>
      <c r="S10" s="102"/>
      <c r="T10" t="s">
        <v>635</v>
      </c>
      <c r="U10" t="s">
        <v>638</v>
      </c>
    </row>
    <row r="11" spans="1:21" ht="14.25" customHeight="1" x14ac:dyDescent="0.3">
      <c r="A11" s="264"/>
      <c r="B11" s="264"/>
      <c r="C11" s="281"/>
      <c r="D11" s="264"/>
      <c r="E11" s="299"/>
      <c r="F11" s="158"/>
      <c r="G11" s="301" t="s">
        <v>855</v>
      </c>
      <c r="H11" s="302"/>
      <c r="I11" s="292"/>
      <c r="J11" s="263">
        <v>30</v>
      </c>
      <c r="K11" s="263">
        <v>2.21</v>
      </c>
      <c r="L11" s="266" t="s">
        <v>30</v>
      </c>
      <c r="M11" s="121">
        <v>1</v>
      </c>
      <c r="N11" s="4" t="s">
        <v>31</v>
      </c>
      <c r="O11" s="5"/>
      <c r="P11" s="5"/>
      <c r="Q11" s="52" t="s">
        <v>25</v>
      </c>
      <c r="R11" s="238" t="s">
        <v>640</v>
      </c>
      <c r="S11" s="102"/>
      <c r="T11" t="s">
        <v>635</v>
      </c>
      <c r="U11" t="s">
        <v>638</v>
      </c>
    </row>
    <row r="12" spans="1:21" ht="14.25" customHeight="1" x14ac:dyDescent="0.3">
      <c r="A12" s="264"/>
      <c r="B12" s="264"/>
      <c r="C12" s="281"/>
      <c r="D12" s="264"/>
      <c r="E12" s="299"/>
      <c r="F12" s="158"/>
      <c r="G12" s="293"/>
      <c r="H12" s="294"/>
      <c r="I12" s="286"/>
      <c r="J12" s="264"/>
      <c r="K12" s="264"/>
      <c r="L12" s="264"/>
      <c r="M12" s="121">
        <v>2</v>
      </c>
      <c r="N12" s="4" t="s">
        <v>32</v>
      </c>
      <c r="O12" s="5"/>
      <c r="P12" s="5"/>
      <c r="Q12" s="50" t="s">
        <v>20</v>
      </c>
      <c r="R12" s="238"/>
      <c r="S12" s="102"/>
      <c r="T12" t="s">
        <v>635</v>
      </c>
      <c r="U12" t="s">
        <v>638</v>
      </c>
    </row>
    <row r="13" spans="1:21" ht="14.25" customHeight="1" x14ac:dyDescent="0.3">
      <c r="A13" s="264"/>
      <c r="B13" s="264"/>
      <c r="C13" s="281"/>
      <c r="D13" s="264"/>
      <c r="E13" s="299"/>
      <c r="F13" s="158"/>
      <c r="G13" s="293"/>
      <c r="H13" s="294"/>
      <c r="I13" s="286"/>
      <c r="J13" s="264"/>
      <c r="K13" s="264"/>
      <c r="L13" s="264"/>
      <c r="M13" s="121">
        <v>3</v>
      </c>
      <c r="N13" s="4" t="s">
        <v>23</v>
      </c>
      <c r="O13" s="5">
        <v>2815</v>
      </c>
      <c r="P13" s="5" t="s">
        <v>24</v>
      </c>
      <c r="Q13" s="52" t="s">
        <v>25</v>
      </c>
      <c r="R13" s="238"/>
      <c r="S13" s="102"/>
      <c r="T13" t="s">
        <v>635</v>
      </c>
      <c r="U13" t="s">
        <v>638</v>
      </c>
    </row>
    <row r="14" spans="1:21" ht="14.25" customHeight="1" x14ac:dyDescent="0.3">
      <c r="A14" s="264"/>
      <c r="B14" s="264"/>
      <c r="C14" s="281"/>
      <c r="D14" s="264"/>
      <c r="E14" s="299"/>
      <c r="F14" s="158"/>
      <c r="G14" s="287"/>
      <c r="H14" s="288"/>
      <c r="I14" s="289"/>
      <c r="J14" s="265"/>
      <c r="K14" s="265"/>
      <c r="L14" s="265"/>
      <c r="M14" s="121">
        <v>4</v>
      </c>
      <c r="N14" s="4" t="s">
        <v>26</v>
      </c>
      <c r="O14" s="5">
        <v>1126</v>
      </c>
      <c r="P14" s="5" t="s">
        <v>24</v>
      </c>
      <c r="Q14" s="52" t="s">
        <v>25</v>
      </c>
      <c r="R14" s="238"/>
      <c r="S14" s="102"/>
      <c r="T14" t="s">
        <v>635</v>
      </c>
      <c r="U14" t="s">
        <v>638</v>
      </c>
    </row>
    <row r="15" spans="1:21" ht="14.25" customHeight="1" x14ac:dyDescent="0.3">
      <c r="A15" s="264"/>
      <c r="B15" s="264"/>
      <c r="C15" s="281"/>
      <c r="D15" s="264"/>
      <c r="E15" s="299"/>
      <c r="F15" s="158"/>
      <c r="G15" s="301" t="s">
        <v>33</v>
      </c>
      <c r="H15" s="302"/>
      <c r="I15" s="292"/>
      <c r="J15" s="263">
        <v>20</v>
      </c>
      <c r="K15" s="263">
        <v>0.93</v>
      </c>
      <c r="L15" s="267" t="s">
        <v>34</v>
      </c>
      <c r="M15" s="121">
        <v>1</v>
      </c>
      <c r="N15" s="8" t="s">
        <v>35</v>
      </c>
      <c r="O15" s="5">
        <f>473</f>
        <v>473</v>
      </c>
      <c r="P15" s="5" t="s">
        <v>22</v>
      </c>
      <c r="Q15" s="50" t="s">
        <v>20</v>
      </c>
      <c r="R15" s="242" t="s">
        <v>640</v>
      </c>
      <c r="S15" s="102">
        <f>O15</f>
        <v>473</v>
      </c>
      <c r="T15" t="s">
        <v>635</v>
      </c>
      <c r="U15" t="s">
        <v>638</v>
      </c>
    </row>
    <row r="16" spans="1:21" ht="14.25" customHeight="1" x14ac:dyDescent="0.3">
      <c r="A16" s="264"/>
      <c r="B16" s="264"/>
      <c r="C16" s="281"/>
      <c r="D16" s="264"/>
      <c r="E16" s="299"/>
      <c r="F16" s="158"/>
      <c r="G16" s="293"/>
      <c r="H16" s="294"/>
      <c r="I16" s="286"/>
      <c r="J16" s="264"/>
      <c r="K16" s="264"/>
      <c r="L16" s="264"/>
      <c r="M16" s="121">
        <v>2</v>
      </c>
      <c r="N16" s="8" t="s">
        <v>36</v>
      </c>
      <c r="O16" s="5">
        <v>1</v>
      </c>
      <c r="P16" s="5" t="s">
        <v>37</v>
      </c>
      <c r="Q16" s="50" t="s">
        <v>20</v>
      </c>
      <c r="R16" s="242"/>
      <c r="S16" s="102"/>
      <c r="T16" t="s">
        <v>635</v>
      </c>
      <c r="U16" t="s">
        <v>638</v>
      </c>
    </row>
    <row r="17" spans="1:21" ht="14.25" customHeight="1" x14ac:dyDescent="0.3">
      <c r="A17" s="264"/>
      <c r="B17" s="264"/>
      <c r="C17" s="281"/>
      <c r="D17" s="264"/>
      <c r="E17" s="299"/>
      <c r="F17" s="158"/>
      <c r="G17" s="293"/>
      <c r="H17" s="294"/>
      <c r="I17" s="286"/>
      <c r="J17" s="264"/>
      <c r="K17" s="264"/>
      <c r="L17" s="264"/>
      <c r="M17" s="121">
        <v>3</v>
      </c>
      <c r="N17" s="8" t="s">
        <v>23</v>
      </c>
      <c r="O17" s="5">
        <v>2633</v>
      </c>
      <c r="P17" s="5" t="s">
        <v>24</v>
      </c>
      <c r="Q17" s="52" t="s">
        <v>25</v>
      </c>
      <c r="R17" s="242"/>
      <c r="S17" s="102"/>
      <c r="T17" t="s">
        <v>635</v>
      </c>
      <c r="U17" t="s">
        <v>638</v>
      </c>
    </row>
    <row r="18" spans="1:21" ht="14.25" customHeight="1" x14ac:dyDescent="0.3">
      <c r="A18" s="264"/>
      <c r="B18" s="264"/>
      <c r="C18" s="281"/>
      <c r="D18" s="264"/>
      <c r="E18" s="299"/>
      <c r="F18" s="158"/>
      <c r="G18" s="287"/>
      <c r="H18" s="288"/>
      <c r="I18" s="289"/>
      <c r="J18" s="265"/>
      <c r="K18" s="265"/>
      <c r="L18" s="265"/>
      <c r="M18" s="121">
        <v>4</v>
      </c>
      <c r="N18" s="8" t="s">
        <v>26</v>
      </c>
      <c r="O18" s="5">
        <v>632</v>
      </c>
      <c r="P18" s="5" t="s">
        <v>24</v>
      </c>
      <c r="Q18" s="52" t="s">
        <v>25</v>
      </c>
      <c r="R18" s="242"/>
      <c r="S18" s="102"/>
      <c r="T18" t="s">
        <v>635</v>
      </c>
      <c r="U18" t="s">
        <v>638</v>
      </c>
    </row>
    <row r="19" spans="1:21" ht="28.5" customHeight="1" x14ac:dyDescent="0.3">
      <c r="A19" s="264"/>
      <c r="B19" s="264"/>
      <c r="C19" s="281"/>
      <c r="D19" s="264"/>
      <c r="E19" s="299"/>
      <c r="F19" s="158"/>
      <c r="G19" s="301" t="s">
        <v>856</v>
      </c>
      <c r="H19" s="302"/>
      <c r="I19" s="292"/>
      <c r="J19" s="263">
        <v>40</v>
      </c>
      <c r="K19" s="263">
        <v>0.98</v>
      </c>
      <c r="L19" s="267" t="s">
        <v>38</v>
      </c>
      <c r="M19" s="121">
        <v>1</v>
      </c>
      <c r="N19" s="8" t="s">
        <v>35</v>
      </c>
      <c r="O19" s="5">
        <v>973</v>
      </c>
      <c r="P19" s="5" t="s">
        <v>22</v>
      </c>
      <c r="Q19" s="50" t="s">
        <v>20</v>
      </c>
      <c r="R19" s="242" t="s">
        <v>640</v>
      </c>
      <c r="S19" s="102">
        <f>O19</f>
        <v>973</v>
      </c>
      <c r="T19" t="s">
        <v>635</v>
      </c>
      <c r="U19" t="s">
        <v>638</v>
      </c>
    </row>
    <row r="20" spans="1:21" ht="14.25" customHeight="1" x14ac:dyDescent="0.3">
      <c r="A20" s="264"/>
      <c r="B20" s="264"/>
      <c r="C20" s="281"/>
      <c r="D20" s="264"/>
      <c r="E20" s="299"/>
      <c r="F20" s="158"/>
      <c r="G20" s="293"/>
      <c r="H20" s="294"/>
      <c r="I20" s="286"/>
      <c r="J20" s="264"/>
      <c r="K20" s="264"/>
      <c r="L20" s="264"/>
      <c r="M20" s="121">
        <v>2</v>
      </c>
      <c r="N20" s="8" t="s">
        <v>36</v>
      </c>
      <c r="O20" s="5">
        <v>973</v>
      </c>
      <c r="P20" s="5" t="s">
        <v>22</v>
      </c>
      <c r="Q20" s="50" t="s">
        <v>20</v>
      </c>
      <c r="R20" s="242"/>
      <c r="S20" s="102">
        <f>O20</f>
        <v>973</v>
      </c>
      <c r="T20" t="s">
        <v>635</v>
      </c>
      <c r="U20" t="s">
        <v>638</v>
      </c>
    </row>
    <row r="21" spans="1:21" ht="14.25" customHeight="1" x14ac:dyDescent="0.3">
      <c r="A21" s="264"/>
      <c r="B21" s="264"/>
      <c r="C21" s="281"/>
      <c r="D21" s="264"/>
      <c r="E21" s="299"/>
      <c r="F21" s="158"/>
      <c r="G21" s="293"/>
      <c r="H21" s="294"/>
      <c r="I21" s="286"/>
      <c r="J21" s="264"/>
      <c r="K21" s="264"/>
      <c r="L21" s="264"/>
      <c r="M21" s="121">
        <v>3</v>
      </c>
      <c r="N21" s="8" t="s">
        <v>23</v>
      </c>
      <c r="O21" s="5">
        <v>5548</v>
      </c>
      <c r="P21" s="5" t="s">
        <v>24</v>
      </c>
      <c r="Q21" s="52" t="s">
        <v>25</v>
      </c>
      <c r="R21" s="242"/>
      <c r="S21" s="102"/>
      <c r="T21" t="s">
        <v>635</v>
      </c>
      <c r="U21" t="s">
        <v>638</v>
      </c>
    </row>
    <row r="22" spans="1:21" ht="14.25" customHeight="1" x14ac:dyDescent="0.3">
      <c r="A22" s="264"/>
      <c r="B22" s="264"/>
      <c r="C22" s="281"/>
      <c r="D22" s="264"/>
      <c r="E22" s="299"/>
      <c r="F22" s="158"/>
      <c r="G22" s="287"/>
      <c r="H22" s="288"/>
      <c r="I22" s="289"/>
      <c r="J22" s="265"/>
      <c r="K22" s="265"/>
      <c r="L22" s="265"/>
      <c r="M22" s="121">
        <v>4</v>
      </c>
      <c r="N22" s="8" t="s">
        <v>26</v>
      </c>
      <c r="O22" s="5">
        <v>1332</v>
      </c>
      <c r="P22" s="5" t="s">
        <v>24</v>
      </c>
      <c r="Q22" s="52" t="s">
        <v>25</v>
      </c>
      <c r="R22" s="242"/>
      <c r="S22" s="102"/>
      <c r="T22" t="s">
        <v>635</v>
      </c>
      <c r="U22" t="s">
        <v>638</v>
      </c>
    </row>
    <row r="23" spans="1:21" ht="14.25" customHeight="1" x14ac:dyDescent="0.3">
      <c r="A23" s="264"/>
      <c r="B23" s="264"/>
      <c r="C23" s="281"/>
      <c r="D23" s="264"/>
      <c r="E23" s="299"/>
      <c r="F23" s="158"/>
      <c r="G23" s="290" t="s">
        <v>39</v>
      </c>
      <c r="H23" s="291"/>
      <c r="I23" s="292"/>
      <c r="J23" s="263">
        <v>50</v>
      </c>
      <c r="K23" s="263">
        <v>4.7</v>
      </c>
      <c r="L23" s="267" t="s">
        <v>40</v>
      </c>
      <c r="M23" s="121">
        <v>1</v>
      </c>
      <c r="N23" s="8" t="s">
        <v>41</v>
      </c>
      <c r="O23" s="5">
        <v>966</v>
      </c>
      <c r="P23" s="5" t="s">
        <v>22</v>
      </c>
      <c r="Q23" s="52" t="s">
        <v>25</v>
      </c>
      <c r="R23" s="238" t="s">
        <v>640</v>
      </c>
      <c r="S23" s="102">
        <f>O23</f>
        <v>966</v>
      </c>
      <c r="T23" t="s">
        <v>635</v>
      </c>
      <c r="U23" t="s">
        <v>638</v>
      </c>
    </row>
    <row r="24" spans="1:21" ht="48" customHeight="1" x14ac:dyDescent="0.3">
      <c r="A24" s="264"/>
      <c r="B24" s="264"/>
      <c r="C24" s="281"/>
      <c r="D24" s="264"/>
      <c r="E24" s="299"/>
      <c r="F24" s="158"/>
      <c r="G24" s="287"/>
      <c r="H24" s="288"/>
      <c r="I24" s="289"/>
      <c r="J24" s="265"/>
      <c r="K24" s="265"/>
      <c r="L24" s="265"/>
      <c r="M24" s="121">
        <v>2</v>
      </c>
      <c r="N24" s="8" t="s">
        <v>42</v>
      </c>
      <c r="O24" s="5">
        <v>966</v>
      </c>
      <c r="P24" s="5" t="s">
        <v>22</v>
      </c>
      <c r="Q24" s="52" t="s">
        <v>20</v>
      </c>
      <c r="R24" s="238"/>
      <c r="S24" s="102"/>
      <c r="T24" t="s">
        <v>635</v>
      </c>
      <c r="U24" t="s">
        <v>638</v>
      </c>
    </row>
    <row r="25" spans="1:21" ht="14.25" customHeight="1" x14ac:dyDescent="0.3">
      <c r="A25" s="264"/>
      <c r="B25" s="264"/>
      <c r="C25" s="281"/>
      <c r="D25" s="264"/>
      <c r="E25" s="299"/>
      <c r="F25" s="158"/>
      <c r="G25" s="290" t="s">
        <v>43</v>
      </c>
      <c r="H25" s="291"/>
      <c r="I25" s="292"/>
      <c r="J25" s="263">
        <v>15</v>
      </c>
      <c r="K25" s="263">
        <v>1.44</v>
      </c>
      <c r="L25" s="267" t="s">
        <v>44</v>
      </c>
      <c r="M25" s="121">
        <v>1</v>
      </c>
      <c r="N25" s="4" t="s">
        <v>31</v>
      </c>
      <c r="O25" s="5"/>
      <c r="P25" s="5"/>
      <c r="Q25" s="52" t="s">
        <v>25</v>
      </c>
      <c r="R25" s="238" t="s">
        <v>641</v>
      </c>
      <c r="S25" s="102"/>
      <c r="T25" t="s">
        <v>635</v>
      </c>
      <c r="U25" t="s">
        <v>638</v>
      </c>
    </row>
    <row r="26" spans="1:21" ht="14.25" customHeight="1" x14ac:dyDescent="0.3">
      <c r="A26" s="264"/>
      <c r="B26" s="264"/>
      <c r="C26" s="281"/>
      <c r="D26" s="264"/>
      <c r="E26" s="299"/>
      <c r="F26" s="158"/>
      <c r="G26" s="293"/>
      <c r="H26" s="294"/>
      <c r="I26" s="286"/>
      <c r="J26" s="264"/>
      <c r="K26" s="264"/>
      <c r="L26" s="264"/>
      <c r="M26" s="121">
        <v>2</v>
      </c>
      <c r="N26" s="8" t="s">
        <v>42</v>
      </c>
      <c r="O26" s="5"/>
      <c r="P26" s="5"/>
      <c r="Q26" s="52" t="s">
        <v>20</v>
      </c>
      <c r="R26" s="238"/>
      <c r="S26" s="102"/>
      <c r="T26" t="s">
        <v>635</v>
      </c>
      <c r="U26" t="s">
        <v>638</v>
      </c>
    </row>
    <row r="27" spans="1:21" ht="14.25" customHeight="1" x14ac:dyDescent="0.3">
      <c r="A27" s="264"/>
      <c r="B27" s="264"/>
      <c r="C27" s="281"/>
      <c r="D27" s="264"/>
      <c r="E27" s="299"/>
      <c r="F27" s="158"/>
      <c r="G27" s="287"/>
      <c r="H27" s="288"/>
      <c r="I27" s="289"/>
      <c r="J27" s="265"/>
      <c r="K27" s="265"/>
      <c r="L27" s="265"/>
      <c r="M27" s="121">
        <v>3</v>
      </c>
      <c r="N27" s="8" t="s">
        <v>45</v>
      </c>
      <c r="O27" s="5"/>
      <c r="P27" s="5"/>
      <c r="Q27" s="52" t="s">
        <v>20</v>
      </c>
      <c r="R27" s="238"/>
      <c r="S27" s="102"/>
      <c r="T27" t="s">
        <v>635</v>
      </c>
      <c r="U27" t="s">
        <v>638</v>
      </c>
    </row>
    <row r="28" spans="1:21" ht="14.25" customHeight="1" x14ac:dyDescent="0.3">
      <c r="A28" s="264"/>
      <c r="B28" s="264"/>
      <c r="C28" s="281"/>
      <c r="D28" s="264"/>
      <c r="E28" s="299"/>
      <c r="F28" s="158"/>
      <c r="G28" s="295" t="s">
        <v>46</v>
      </c>
      <c r="H28" s="296"/>
      <c r="I28" s="297"/>
      <c r="J28" s="6">
        <v>30</v>
      </c>
      <c r="K28" s="6">
        <v>0.73</v>
      </c>
      <c r="L28" s="7" t="s">
        <v>47</v>
      </c>
      <c r="M28" s="121">
        <v>1</v>
      </c>
      <c r="N28" s="8" t="s">
        <v>48</v>
      </c>
      <c r="O28" s="5"/>
      <c r="P28" s="5"/>
      <c r="Q28" s="52" t="s">
        <v>20</v>
      </c>
      <c r="R28" s="107" t="s">
        <v>640</v>
      </c>
      <c r="S28" s="102"/>
      <c r="T28" t="s">
        <v>635</v>
      </c>
      <c r="U28" t="s">
        <v>638</v>
      </c>
    </row>
    <row r="29" spans="1:21" ht="14.25" customHeight="1" x14ac:dyDescent="0.3">
      <c r="A29" s="264"/>
      <c r="B29" s="264"/>
      <c r="C29" s="281"/>
      <c r="D29" s="264"/>
      <c r="E29" s="299"/>
      <c r="F29" s="158"/>
      <c r="G29" s="295" t="s">
        <v>49</v>
      </c>
      <c r="H29" s="296"/>
      <c r="I29" s="297"/>
      <c r="J29" s="6">
        <v>20</v>
      </c>
      <c r="K29" s="6">
        <v>0.25</v>
      </c>
      <c r="L29" s="7" t="s">
        <v>47</v>
      </c>
      <c r="M29" s="121">
        <v>1</v>
      </c>
      <c r="N29" s="8" t="s">
        <v>48</v>
      </c>
      <c r="O29" s="5"/>
      <c r="P29" s="5"/>
      <c r="Q29" s="52" t="s">
        <v>20</v>
      </c>
      <c r="R29" s="107" t="s">
        <v>640</v>
      </c>
      <c r="S29" s="102"/>
      <c r="T29" t="s">
        <v>635</v>
      </c>
      <c r="U29" t="s">
        <v>638</v>
      </c>
    </row>
    <row r="30" spans="1:21" ht="14.25" customHeight="1" x14ac:dyDescent="0.3">
      <c r="A30" s="264"/>
      <c r="B30" s="264"/>
      <c r="C30" s="281"/>
      <c r="D30" s="264"/>
      <c r="E30" s="299"/>
      <c r="F30" s="158"/>
      <c r="G30" s="295" t="s">
        <v>50</v>
      </c>
      <c r="H30" s="296"/>
      <c r="I30" s="297"/>
      <c r="J30" s="6">
        <v>20</v>
      </c>
      <c r="K30" s="6">
        <v>0.38</v>
      </c>
      <c r="L30" s="7" t="s">
        <v>47</v>
      </c>
      <c r="M30" s="121">
        <v>1</v>
      </c>
      <c r="N30" s="8" t="s">
        <v>48</v>
      </c>
      <c r="O30" s="5"/>
      <c r="P30" s="5"/>
      <c r="Q30" s="52" t="s">
        <v>20</v>
      </c>
      <c r="R30" s="107" t="s">
        <v>640</v>
      </c>
      <c r="S30" s="102"/>
      <c r="T30" t="s">
        <v>635</v>
      </c>
      <c r="U30" t="s">
        <v>638</v>
      </c>
    </row>
    <row r="31" spans="1:21" ht="14.25" customHeight="1" x14ac:dyDescent="0.3">
      <c r="A31" s="264"/>
      <c r="B31" s="264"/>
      <c r="C31" s="281"/>
      <c r="D31" s="264"/>
      <c r="E31" s="299"/>
      <c r="F31" s="158"/>
      <c r="G31" s="301" t="s">
        <v>51</v>
      </c>
      <c r="H31" s="302"/>
      <c r="I31" s="292"/>
      <c r="J31" s="263">
        <v>30</v>
      </c>
      <c r="K31" s="263">
        <v>0.4</v>
      </c>
      <c r="L31" s="267" t="s">
        <v>52</v>
      </c>
      <c r="M31" s="121">
        <v>1</v>
      </c>
      <c r="N31" s="8" t="s">
        <v>35</v>
      </c>
      <c r="O31" s="5"/>
      <c r="P31" s="5"/>
      <c r="Q31" s="52" t="s">
        <v>20</v>
      </c>
      <c r="R31" s="238" t="s">
        <v>640</v>
      </c>
      <c r="S31" s="102"/>
      <c r="T31" t="s">
        <v>635</v>
      </c>
      <c r="U31" t="s">
        <v>638</v>
      </c>
    </row>
    <row r="32" spans="1:21" ht="14.25" customHeight="1" x14ac:dyDescent="0.3">
      <c r="A32" s="264"/>
      <c r="B32" s="264"/>
      <c r="C32" s="281"/>
      <c r="D32" s="264"/>
      <c r="E32" s="299"/>
      <c r="F32" s="158"/>
      <c r="G32" s="293"/>
      <c r="H32" s="294"/>
      <c r="I32" s="286"/>
      <c r="J32" s="264"/>
      <c r="K32" s="264"/>
      <c r="L32" s="264"/>
      <c r="M32" s="121">
        <v>2</v>
      </c>
      <c r="N32" s="8" t="s">
        <v>53</v>
      </c>
      <c r="O32" s="5"/>
      <c r="P32" s="5"/>
      <c r="Q32" s="52" t="s">
        <v>20</v>
      </c>
      <c r="R32" s="238"/>
      <c r="S32" s="102"/>
      <c r="T32" t="s">
        <v>635</v>
      </c>
      <c r="U32" t="s">
        <v>638</v>
      </c>
    </row>
    <row r="33" spans="1:21" ht="14.25" customHeight="1" x14ac:dyDescent="0.3">
      <c r="A33" s="264"/>
      <c r="B33" s="264"/>
      <c r="C33" s="281"/>
      <c r="D33" s="264"/>
      <c r="E33" s="299"/>
      <c r="F33" s="158"/>
      <c r="G33" s="287"/>
      <c r="H33" s="288"/>
      <c r="I33" s="289"/>
      <c r="J33" s="265"/>
      <c r="K33" s="265"/>
      <c r="L33" s="265"/>
      <c r="M33" s="121">
        <v>3</v>
      </c>
      <c r="N33" s="8" t="s">
        <v>54</v>
      </c>
      <c r="O33" s="5">
        <v>100</v>
      </c>
      <c r="P33" s="5" t="s">
        <v>22</v>
      </c>
      <c r="Q33" s="52" t="s">
        <v>20</v>
      </c>
      <c r="R33" s="238"/>
      <c r="S33" s="102">
        <f>O33</f>
        <v>100</v>
      </c>
      <c r="T33" t="s">
        <v>635</v>
      </c>
      <c r="U33" t="s">
        <v>638</v>
      </c>
    </row>
    <row r="34" spans="1:21" ht="14.25" customHeight="1" x14ac:dyDescent="0.3">
      <c r="A34" s="264"/>
      <c r="B34" s="264"/>
      <c r="C34" s="281"/>
      <c r="D34" s="264"/>
      <c r="E34" s="299"/>
      <c r="F34" s="158"/>
      <c r="G34" s="295" t="s">
        <v>55</v>
      </c>
      <c r="H34" s="296"/>
      <c r="I34" s="297"/>
      <c r="J34" s="6">
        <v>5</v>
      </c>
      <c r="K34" s="6">
        <v>0.15</v>
      </c>
      <c r="L34" s="7" t="s">
        <v>56</v>
      </c>
      <c r="M34" s="121">
        <v>1</v>
      </c>
      <c r="N34" s="8" t="s">
        <v>57</v>
      </c>
      <c r="O34" s="5"/>
      <c r="P34" s="5"/>
      <c r="Q34" s="52" t="s">
        <v>20</v>
      </c>
      <c r="R34" s="107" t="s">
        <v>640</v>
      </c>
      <c r="S34" s="102"/>
      <c r="T34" t="s">
        <v>635</v>
      </c>
      <c r="U34" t="s">
        <v>638</v>
      </c>
    </row>
    <row r="35" spans="1:21" ht="14.4" x14ac:dyDescent="0.3">
      <c r="A35" s="264"/>
      <c r="B35" s="264"/>
      <c r="C35" s="281"/>
      <c r="D35" s="264"/>
      <c r="E35" s="299"/>
      <c r="F35" s="158"/>
      <c r="G35" s="301" t="s">
        <v>58</v>
      </c>
      <c r="H35" s="302"/>
      <c r="I35" s="292"/>
      <c r="J35" s="263">
        <v>30</v>
      </c>
      <c r="K35" s="263">
        <v>0.47</v>
      </c>
      <c r="L35" s="267" t="s">
        <v>59</v>
      </c>
      <c r="M35" s="121">
        <v>1</v>
      </c>
      <c r="N35" s="8" t="s">
        <v>60</v>
      </c>
      <c r="O35" s="5">
        <v>1</v>
      </c>
      <c r="P35" s="5" t="s">
        <v>37</v>
      </c>
      <c r="Q35" s="52" t="s">
        <v>25</v>
      </c>
      <c r="R35" s="238" t="s">
        <v>640</v>
      </c>
      <c r="S35" s="102" t="s">
        <v>345</v>
      </c>
      <c r="T35" t="s">
        <v>635</v>
      </c>
      <c r="U35" t="s">
        <v>345</v>
      </c>
    </row>
    <row r="36" spans="1:21" ht="14.25" customHeight="1" x14ac:dyDescent="0.3">
      <c r="A36" s="264"/>
      <c r="B36" s="264"/>
      <c r="C36" s="281"/>
      <c r="D36" s="264"/>
      <c r="E36" s="299"/>
      <c r="F36" s="158"/>
      <c r="G36" s="293"/>
      <c r="H36" s="294"/>
      <c r="I36" s="286"/>
      <c r="J36" s="264"/>
      <c r="K36" s="264"/>
      <c r="L36" s="264"/>
      <c r="M36" s="121">
        <v>2</v>
      </c>
      <c r="N36" s="8" t="s">
        <v>61</v>
      </c>
      <c r="O36" s="5"/>
      <c r="P36" s="5"/>
      <c r="Q36" s="52" t="s">
        <v>25</v>
      </c>
      <c r="R36" s="238"/>
      <c r="S36" s="102"/>
      <c r="T36" t="s">
        <v>635</v>
      </c>
      <c r="U36" t="s">
        <v>638</v>
      </c>
    </row>
    <row r="37" spans="1:21" ht="14.4" x14ac:dyDescent="0.3">
      <c r="A37" s="264"/>
      <c r="B37" s="264"/>
      <c r="C37" s="281"/>
      <c r="D37" s="264"/>
      <c r="E37" s="299"/>
      <c r="F37" s="158"/>
      <c r="G37" s="287"/>
      <c r="H37" s="288"/>
      <c r="I37" s="289"/>
      <c r="J37" s="265"/>
      <c r="K37" s="265"/>
      <c r="L37" s="265"/>
      <c r="M37" s="121">
        <v>3</v>
      </c>
      <c r="N37" s="8" t="s">
        <v>62</v>
      </c>
      <c r="O37" s="5">
        <v>1</v>
      </c>
      <c r="P37" s="5" t="s">
        <v>37</v>
      </c>
      <c r="Q37" s="52" t="s">
        <v>25</v>
      </c>
      <c r="R37" s="238"/>
      <c r="S37" s="102"/>
      <c r="T37" t="s">
        <v>635</v>
      </c>
      <c r="U37" t="s">
        <v>638</v>
      </c>
    </row>
    <row r="38" spans="1:21" ht="14.25" customHeight="1" x14ac:dyDescent="0.3">
      <c r="A38" s="264"/>
      <c r="B38" s="264"/>
      <c r="C38" s="281"/>
      <c r="D38" s="264"/>
      <c r="E38" s="299"/>
      <c r="F38" s="158"/>
      <c r="G38" s="295" t="s">
        <v>63</v>
      </c>
      <c r="H38" s="296"/>
      <c r="I38" s="297"/>
      <c r="J38" s="6">
        <v>40</v>
      </c>
      <c r="K38" s="6">
        <v>1.78</v>
      </c>
      <c r="L38" s="7" t="s">
        <v>64</v>
      </c>
      <c r="M38" s="121">
        <v>1</v>
      </c>
      <c r="N38" s="8" t="s">
        <v>65</v>
      </c>
      <c r="O38" s="5">
        <v>1316</v>
      </c>
      <c r="P38" s="5" t="s">
        <v>22</v>
      </c>
      <c r="Q38" s="52" t="s">
        <v>25</v>
      </c>
      <c r="R38" s="107" t="s">
        <v>641</v>
      </c>
      <c r="S38" s="102">
        <f>O38</f>
        <v>1316</v>
      </c>
      <c r="T38" t="s">
        <v>635</v>
      </c>
      <c r="U38" t="s">
        <v>638</v>
      </c>
    </row>
    <row r="39" spans="1:21" ht="14.25" customHeight="1" x14ac:dyDescent="0.3">
      <c r="A39" s="264"/>
      <c r="B39" s="264"/>
      <c r="C39" s="281"/>
      <c r="D39" s="264"/>
      <c r="E39" s="299"/>
      <c r="F39" s="158"/>
      <c r="G39" s="301" t="s">
        <v>66</v>
      </c>
      <c r="H39" s="302"/>
      <c r="I39" s="292"/>
      <c r="J39" s="263">
        <v>10</v>
      </c>
      <c r="K39" s="263">
        <v>0.77</v>
      </c>
      <c r="L39" s="267" t="s">
        <v>67</v>
      </c>
      <c r="M39" s="121">
        <v>1</v>
      </c>
      <c r="N39" s="4" t="s">
        <v>31</v>
      </c>
      <c r="O39" s="5"/>
      <c r="P39" s="5"/>
      <c r="Q39" s="52" t="s">
        <v>20</v>
      </c>
      <c r="R39" s="107" t="s">
        <v>641</v>
      </c>
      <c r="S39" s="102"/>
      <c r="T39" t="s">
        <v>635</v>
      </c>
      <c r="U39" t="s">
        <v>638</v>
      </c>
    </row>
    <row r="40" spans="1:21" ht="14.25" customHeight="1" x14ac:dyDescent="0.3">
      <c r="A40" s="264"/>
      <c r="B40" s="264"/>
      <c r="C40" s="281"/>
      <c r="D40" s="264"/>
      <c r="E40" s="299"/>
      <c r="F40" s="158"/>
      <c r="G40" s="287"/>
      <c r="H40" s="288"/>
      <c r="I40" s="289"/>
      <c r="J40" s="265"/>
      <c r="K40" s="265"/>
      <c r="L40" s="265"/>
      <c r="M40" s="121">
        <v>2</v>
      </c>
      <c r="N40" s="8" t="s">
        <v>68</v>
      </c>
      <c r="O40" s="5"/>
      <c r="P40" s="5"/>
      <c r="Q40" s="52" t="s">
        <v>20</v>
      </c>
      <c r="R40" s="107" t="s">
        <v>641</v>
      </c>
      <c r="S40" s="102"/>
      <c r="T40" t="s">
        <v>635</v>
      </c>
      <c r="U40" t="s">
        <v>638</v>
      </c>
    </row>
    <row r="41" spans="1:21" ht="14.25" customHeight="1" x14ac:dyDescent="0.3">
      <c r="A41" s="279"/>
      <c r="B41" s="279"/>
      <c r="C41" s="282"/>
      <c r="D41" s="279"/>
      <c r="E41" s="300"/>
      <c r="F41" s="158"/>
      <c r="G41" s="301" t="s">
        <v>69</v>
      </c>
      <c r="H41" s="302"/>
      <c r="I41" s="292"/>
      <c r="J41" s="2">
        <v>20</v>
      </c>
      <c r="K41" s="2">
        <v>4.51</v>
      </c>
      <c r="L41" s="65" t="s">
        <v>70</v>
      </c>
      <c r="M41" s="122">
        <v>1</v>
      </c>
      <c r="N41" s="3" t="s">
        <v>71</v>
      </c>
      <c r="O41" s="19">
        <v>1933</v>
      </c>
      <c r="P41" s="19" t="s">
        <v>22</v>
      </c>
      <c r="Q41" s="66" t="s">
        <v>25</v>
      </c>
      <c r="R41" s="108" t="s">
        <v>640</v>
      </c>
      <c r="S41" s="102">
        <f>O41</f>
        <v>1933</v>
      </c>
      <c r="T41" t="s">
        <v>635</v>
      </c>
      <c r="U41" t="s">
        <v>638</v>
      </c>
    </row>
    <row r="42" spans="1:21" ht="14.25" customHeight="1" x14ac:dyDescent="0.3">
      <c r="A42" s="264"/>
      <c r="B42" s="264"/>
      <c r="C42" s="281"/>
      <c r="D42" s="264"/>
      <c r="E42" s="316"/>
      <c r="F42" s="159"/>
      <c r="G42" s="315" t="s">
        <v>754</v>
      </c>
      <c r="H42" s="315"/>
      <c r="I42" s="315"/>
      <c r="J42" s="70"/>
      <c r="K42" s="70"/>
      <c r="L42" s="119" t="s">
        <v>836</v>
      </c>
      <c r="M42" s="79">
        <v>1</v>
      </c>
      <c r="N42" s="119" t="s">
        <v>124</v>
      </c>
      <c r="O42" s="98">
        <v>995</v>
      </c>
      <c r="P42" s="128" t="s">
        <v>22</v>
      </c>
      <c r="Q42" s="119" t="s">
        <v>20</v>
      </c>
      <c r="R42" s="106"/>
      <c r="S42" s="102">
        <f>O42</f>
        <v>995</v>
      </c>
    </row>
    <row r="43" spans="1:21" ht="14.25" customHeight="1" x14ac:dyDescent="0.3">
      <c r="A43" s="264"/>
      <c r="B43" s="264"/>
      <c r="C43" s="281"/>
      <c r="D43" s="264"/>
      <c r="E43" s="263" t="s">
        <v>72</v>
      </c>
      <c r="F43" s="160"/>
      <c r="G43" s="284" t="s">
        <v>73</v>
      </c>
      <c r="H43" s="285"/>
      <c r="I43" s="286"/>
      <c r="J43" s="314">
        <v>30</v>
      </c>
      <c r="K43" s="314">
        <v>5.29</v>
      </c>
      <c r="L43" s="317" t="s">
        <v>74</v>
      </c>
      <c r="M43" s="123">
        <v>1</v>
      </c>
      <c r="N43" s="67" t="s">
        <v>35</v>
      </c>
      <c r="O43" s="68"/>
      <c r="P43" s="68"/>
      <c r="Q43" s="69" t="s">
        <v>20</v>
      </c>
      <c r="R43" s="109" t="s">
        <v>640</v>
      </c>
      <c r="S43" s="102"/>
      <c r="T43" t="s">
        <v>635</v>
      </c>
      <c r="U43" t="s">
        <v>638</v>
      </c>
    </row>
    <row r="44" spans="1:21" ht="30.75" customHeight="1" x14ac:dyDescent="0.3">
      <c r="A44" s="264"/>
      <c r="B44" s="264"/>
      <c r="C44" s="281"/>
      <c r="D44" s="264"/>
      <c r="E44" s="283"/>
      <c r="F44" s="151"/>
      <c r="G44" s="287"/>
      <c r="H44" s="288"/>
      <c r="I44" s="289"/>
      <c r="J44" s="265"/>
      <c r="K44" s="265"/>
      <c r="L44" s="265"/>
      <c r="M44" s="121">
        <v>2</v>
      </c>
      <c r="N44" s="8" t="s">
        <v>75</v>
      </c>
      <c r="O44" s="5">
        <v>3896</v>
      </c>
      <c r="P44" s="5" t="s">
        <v>22</v>
      </c>
      <c r="Q44" s="52" t="s">
        <v>20</v>
      </c>
      <c r="R44" s="107" t="s">
        <v>640</v>
      </c>
      <c r="S44" s="102">
        <f>O44</f>
        <v>3896</v>
      </c>
      <c r="T44" t="s">
        <v>635</v>
      </c>
      <c r="U44" t="s">
        <v>638</v>
      </c>
    </row>
    <row r="45" spans="1:21" ht="14.25" customHeight="1" x14ac:dyDescent="0.3">
      <c r="A45" s="264"/>
      <c r="B45" s="264"/>
      <c r="C45" s="281"/>
      <c r="D45" s="264"/>
      <c r="E45" s="263" t="s">
        <v>76</v>
      </c>
      <c r="F45" s="161"/>
      <c r="G45" s="318" t="s">
        <v>77</v>
      </c>
      <c r="H45" s="319"/>
      <c r="I45" s="320"/>
      <c r="J45" s="71">
        <v>20</v>
      </c>
      <c r="K45" s="71">
        <v>0.28000000000000003</v>
      </c>
      <c r="L45" s="72" t="s">
        <v>47</v>
      </c>
      <c r="M45" s="124">
        <v>1</v>
      </c>
      <c r="N45" s="73" t="s">
        <v>57</v>
      </c>
      <c r="O45" s="74">
        <v>1539</v>
      </c>
      <c r="P45" s="74" t="s">
        <v>22</v>
      </c>
      <c r="Q45" s="75" t="s">
        <v>20</v>
      </c>
      <c r="R45" s="110" t="s">
        <v>640</v>
      </c>
      <c r="S45" s="102">
        <f>O45</f>
        <v>1539</v>
      </c>
      <c r="T45" t="s">
        <v>635</v>
      </c>
      <c r="U45" t="s">
        <v>638</v>
      </c>
    </row>
    <row r="46" spans="1:21" ht="14.25" customHeight="1" x14ac:dyDescent="0.3">
      <c r="A46" s="264"/>
      <c r="B46" s="264"/>
      <c r="C46" s="281"/>
      <c r="D46" s="264"/>
      <c r="E46" s="283"/>
      <c r="F46" s="151"/>
      <c r="G46" s="321" t="s">
        <v>78</v>
      </c>
      <c r="H46" s="322"/>
      <c r="I46" s="320"/>
      <c r="J46" s="71">
        <v>20</v>
      </c>
      <c r="K46" s="71">
        <v>0.02</v>
      </c>
      <c r="L46" s="72" t="s">
        <v>47</v>
      </c>
      <c r="M46" s="124">
        <v>1</v>
      </c>
      <c r="N46" s="73" t="s">
        <v>57</v>
      </c>
      <c r="O46" s="74">
        <v>1539</v>
      </c>
      <c r="P46" s="74" t="s">
        <v>22</v>
      </c>
      <c r="Q46" s="75" t="s">
        <v>20</v>
      </c>
      <c r="R46" s="110" t="s">
        <v>640</v>
      </c>
      <c r="S46" s="102"/>
      <c r="T46" t="s">
        <v>635</v>
      </c>
      <c r="U46" t="s">
        <v>638</v>
      </c>
    </row>
    <row r="47" spans="1:21" ht="14.25" customHeight="1" x14ac:dyDescent="0.3">
      <c r="A47" s="264"/>
      <c r="B47" s="264"/>
      <c r="C47" s="281"/>
      <c r="D47" s="264"/>
      <c r="E47" s="298" t="s">
        <v>79</v>
      </c>
      <c r="F47" s="157"/>
      <c r="G47" s="290" t="s">
        <v>80</v>
      </c>
      <c r="H47" s="291"/>
      <c r="I47" s="292"/>
      <c r="J47" s="263">
        <v>100</v>
      </c>
      <c r="K47" s="263">
        <v>42.47</v>
      </c>
      <c r="L47" s="267" t="s">
        <v>81</v>
      </c>
      <c r="M47" s="121">
        <v>1</v>
      </c>
      <c r="N47" s="8" t="s">
        <v>82</v>
      </c>
      <c r="O47" s="5"/>
      <c r="P47" s="5"/>
      <c r="Q47" s="52" t="s">
        <v>25</v>
      </c>
      <c r="R47" s="238" t="s">
        <v>640</v>
      </c>
      <c r="S47" s="102"/>
      <c r="T47" t="s">
        <v>635</v>
      </c>
      <c r="U47" t="s">
        <v>638</v>
      </c>
    </row>
    <row r="48" spans="1:21" ht="14.25" customHeight="1" x14ac:dyDescent="0.3">
      <c r="A48" s="264"/>
      <c r="B48" s="264"/>
      <c r="C48" s="281"/>
      <c r="D48" s="264"/>
      <c r="E48" s="299"/>
      <c r="F48" s="158"/>
      <c r="G48" s="287"/>
      <c r="H48" s="288"/>
      <c r="I48" s="289"/>
      <c r="J48" s="265"/>
      <c r="K48" s="265"/>
      <c r="L48" s="265"/>
      <c r="M48" s="121">
        <v>2</v>
      </c>
      <c r="N48" s="8" t="s">
        <v>83</v>
      </c>
      <c r="O48" s="5">
        <v>1</v>
      </c>
      <c r="P48" s="5" t="s">
        <v>37</v>
      </c>
      <c r="Q48" s="52" t="s">
        <v>25</v>
      </c>
      <c r="R48" s="238"/>
      <c r="S48" s="102"/>
      <c r="T48" t="s">
        <v>635</v>
      </c>
      <c r="U48" t="s">
        <v>638</v>
      </c>
    </row>
    <row r="49" spans="1:21" ht="14.25" customHeight="1" x14ac:dyDescent="0.3">
      <c r="A49" s="264"/>
      <c r="B49" s="264"/>
      <c r="C49" s="281"/>
      <c r="D49" s="264"/>
      <c r="E49" s="299"/>
      <c r="F49" s="158"/>
      <c r="G49" s="290" t="s">
        <v>84</v>
      </c>
      <c r="H49" s="291"/>
      <c r="I49" s="292"/>
      <c r="J49" s="263">
        <v>20</v>
      </c>
      <c r="K49" s="263">
        <v>1.86</v>
      </c>
      <c r="L49" s="267" t="s">
        <v>85</v>
      </c>
      <c r="M49" s="121">
        <v>1</v>
      </c>
      <c r="N49" s="8" t="s">
        <v>86</v>
      </c>
      <c r="O49" s="5">
        <v>2756</v>
      </c>
      <c r="P49" s="5" t="s">
        <v>22</v>
      </c>
      <c r="Q49" s="52" t="s">
        <v>20</v>
      </c>
      <c r="R49" s="238" t="s">
        <v>640</v>
      </c>
      <c r="S49" s="102">
        <f>O49</f>
        <v>2756</v>
      </c>
      <c r="T49" t="s">
        <v>635</v>
      </c>
      <c r="U49" t="s">
        <v>638</v>
      </c>
    </row>
    <row r="50" spans="1:21" ht="14.25" customHeight="1" x14ac:dyDescent="0.3">
      <c r="A50" s="264"/>
      <c r="B50" s="264"/>
      <c r="C50" s="281"/>
      <c r="D50" s="264"/>
      <c r="E50" s="299"/>
      <c r="F50" s="158"/>
      <c r="G50" s="293"/>
      <c r="H50" s="294"/>
      <c r="I50" s="286"/>
      <c r="J50" s="264"/>
      <c r="K50" s="264"/>
      <c r="L50" s="264"/>
      <c r="M50" s="121">
        <v>2</v>
      </c>
      <c r="N50" s="8" t="s">
        <v>87</v>
      </c>
      <c r="O50" s="5"/>
      <c r="P50" s="5"/>
      <c r="Q50" s="52" t="s">
        <v>20</v>
      </c>
      <c r="R50" s="238"/>
      <c r="S50" s="102"/>
      <c r="T50" t="s">
        <v>635</v>
      </c>
      <c r="U50" t="s">
        <v>638</v>
      </c>
    </row>
    <row r="51" spans="1:21" ht="14.25" customHeight="1" x14ac:dyDescent="0.3">
      <c r="A51" s="264"/>
      <c r="B51" s="264"/>
      <c r="C51" s="281"/>
      <c r="D51" s="264"/>
      <c r="E51" s="283"/>
      <c r="F51" s="151"/>
      <c r="G51" s="287"/>
      <c r="H51" s="288"/>
      <c r="I51" s="289"/>
      <c r="J51" s="265"/>
      <c r="K51" s="265"/>
      <c r="L51" s="265"/>
      <c r="M51" s="121">
        <v>3</v>
      </c>
      <c r="N51" s="8" t="s">
        <v>88</v>
      </c>
      <c r="O51" s="5">
        <v>1</v>
      </c>
      <c r="P51" s="5" t="s">
        <v>37</v>
      </c>
      <c r="Q51" s="52" t="s">
        <v>25</v>
      </c>
      <c r="R51" s="238"/>
      <c r="S51" s="102"/>
      <c r="T51" t="s">
        <v>635</v>
      </c>
      <c r="U51" t="s">
        <v>638</v>
      </c>
    </row>
    <row r="52" spans="1:21" ht="14.25" customHeight="1" x14ac:dyDescent="0.3">
      <c r="A52" s="264"/>
      <c r="B52" s="264"/>
      <c r="C52" s="281"/>
      <c r="D52" s="264"/>
      <c r="E52" s="263" t="s">
        <v>89</v>
      </c>
      <c r="F52" s="161"/>
      <c r="G52" s="301" t="s">
        <v>90</v>
      </c>
      <c r="H52" s="302"/>
      <c r="I52" s="292"/>
      <c r="J52" s="263">
        <v>20</v>
      </c>
      <c r="K52" s="263">
        <v>0.06</v>
      </c>
      <c r="L52" s="267" t="s">
        <v>91</v>
      </c>
      <c r="M52" s="121">
        <v>1</v>
      </c>
      <c r="N52" s="9" t="s">
        <v>31</v>
      </c>
      <c r="O52" s="5"/>
      <c r="P52" s="5"/>
      <c r="Q52" s="53" t="s">
        <v>25</v>
      </c>
      <c r="R52" s="238" t="s">
        <v>640</v>
      </c>
      <c r="S52" s="102"/>
      <c r="T52" t="s">
        <v>635</v>
      </c>
      <c r="U52" t="s">
        <v>638</v>
      </c>
    </row>
    <row r="53" spans="1:21" ht="14.25" customHeight="1" x14ac:dyDescent="0.3">
      <c r="A53" s="264"/>
      <c r="B53" s="264"/>
      <c r="C53" s="281"/>
      <c r="D53" s="264"/>
      <c r="E53" s="299"/>
      <c r="F53" s="158"/>
      <c r="G53" s="287"/>
      <c r="H53" s="288"/>
      <c r="I53" s="289"/>
      <c r="J53" s="265"/>
      <c r="K53" s="265"/>
      <c r="L53" s="265"/>
      <c r="M53" s="121">
        <v>2</v>
      </c>
      <c r="N53" s="8" t="s">
        <v>92</v>
      </c>
      <c r="O53" s="5">
        <v>129</v>
      </c>
      <c r="P53" s="5" t="s">
        <v>22</v>
      </c>
      <c r="Q53" s="53" t="s">
        <v>20</v>
      </c>
      <c r="R53" s="238"/>
      <c r="S53" s="102">
        <f t="shared" ref="S53:S54" si="0">O53</f>
        <v>129</v>
      </c>
      <c r="T53" t="s">
        <v>635</v>
      </c>
      <c r="U53" t="s">
        <v>638</v>
      </c>
    </row>
    <row r="54" spans="1:21" ht="14.25" customHeight="1" x14ac:dyDescent="0.3">
      <c r="A54" s="264"/>
      <c r="B54" s="264"/>
      <c r="C54" s="281"/>
      <c r="D54" s="264"/>
      <c r="E54" s="299"/>
      <c r="F54" s="158"/>
      <c r="G54" s="295" t="s">
        <v>93</v>
      </c>
      <c r="H54" s="296"/>
      <c r="I54" s="297"/>
      <c r="J54" s="6">
        <v>100</v>
      </c>
      <c r="K54" s="6">
        <v>8.19</v>
      </c>
      <c r="L54" s="10" t="s">
        <v>94</v>
      </c>
      <c r="M54" s="121">
        <v>1</v>
      </c>
      <c r="N54" s="8" t="s">
        <v>95</v>
      </c>
      <c r="O54" s="5">
        <v>440</v>
      </c>
      <c r="P54" s="5" t="s">
        <v>22</v>
      </c>
      <c r="Q54" s="53" t="s">
        <v>25</v>
      </c>
      <c r="R54" s="107" t="s">
        <v>640</v>
      </c>
      <c r="S54" s="102">
        <f t="shared" si="0"/>
        <v>440</v>
      </c>
      <c r="T54" t="s">
        <v>635</v>
      </c>
      <c r="U54" t="s">
        <v>638</v>
      </c>
    </row>
    <row r="55" spans="1:21" ht="28.5" customHeight="1" x14ac:dyDescent="0.3">
      <c r="A55" s="264"/>
      <c r="B55" s="264"/>
      <c r="C55" s="281"/>
      <c r="D55" s="264"/>
      <c r="E55" s="299"/>
      <c r="F55" s="158"/>
      <c r="G55" s="301" t="s">
        <v>96</v>
      </c>
      <c r="H55" s="302"/>
      <c r="I55" s="292"/>
      <c r="J55" s="263">
        <v>30</v>
      </c>
      <c r="K55" s="263">
        <v>7.0000000000000007E-2</v>
      </c>
      <c r="L55" s="267" t="s">
        <v>97</v>
      </c>
      <c r="M55" s="121">
        <v>1</v>
      </c>
      <c r="N55" s="8" t="s">
        <v>35</v>
      </c>
      <c r="O55" s="5">
        <v>421</v>
      </c>
      <c r="P55" s="5" t="s">
        <v>22</v>
      </c>
      <c r="Q55" s="53" t="s">
        <v>20</v>
      </c>
      <c r="R55" s="238" t="s">
        <v>640</v>
      </c>
      <c r="S55" s="102">
        <f>O55</f>
        <v>421</v>
      </c>
      <c r="T55" t="s">
        <v>635</v>
      </c>
      <c r="U55" t="s">
        <v>638</v>
      </c>
    </row>
    <row r="56" spans="1:21" ht="14.25" customHeight="1" x14ac:dyDescent="0.3">
      <c r="A56" s="264"/>
      <c r="B56" s="264"/>
      <c r="C56" s="281"/>
      <c r="D56" s="264"/>
      <c r="E56" s="283"/>
      <c r="F56" s="151"/>
      <c r="G56" s="287"/>
      <c r="H56" s="288"/>
      <c r="I56" s="289"/>
      <c r="J56" s="265"/>
      <c r="K56" s="265"/>
      <c r="L56" s="265"/>
      <c r="M56" s="121">
        <v>2</v>
      </c>
      <c r="N56" s="8" t="s">
        <v>98</v>
      </c>
      <c r="O56" s="5"/>
      <c r="P56" s="5"/>
      <c r="Q56" s="53" t="s">
        <v>25</v>
      </c>
      <c r="R56" s="238"/>
      <c r="S56" s="102"/>
      <c r="T56" t="s">
        <v>635</v>
      </c>
      <c r="U56" t="s">
        <v>638</v>
      </c>
    </row>
    <row r="57" spans="1:21" ht="14.25" customHeight="1" x14ac:dyDescent="0.3">
      <c r="A57" s="264"/>
      <c r="B57" s="264"/>
      <c r="C57" s="281"/>
      <c r="D57" s="264"/>
      <c r="E57" s="298" t="s">
        <v>99</v>
      </c>
      <c r="F57" s="157"/>
      <c r="G57" s="290" t="s">
        <v>100</v>
      </c>
      <c r="H57" s="291"/>
      <c r="I57" s="292"/>
      <c r="J57" s="263">
        <v>40</v>
      </c>
      <c r="K57" s="263">
        <v>78.930000000000007</v>
      </c>
      <c r="L57" s="267" t="s">
        <v>101</v>
      </c>
      <c r="M57" s="121">
        <v>1</v>
      </c>
      <c r="N57" s="8" t="s">
        <v>102</v>
      </c>
      <c r="O57" s="5">
        <v>11539</v>
      </c>
      <c r="P57" s="5" t="s">
        <v>22</v>
      </c>
      <c r="Q57" s="53" t="s">
        <v>25</v>
      </c>
      <c r="R57" s="238" t="s">
        <v>640</v>
      </c>
      <c r="S57" s="102" t="s">
        <v>345</v>
      </c>
      <c r="T57" t="s">
        <v>635</v>
      </c>
      <c r="U57" t="s">
        <v>345</v>
      </c>
    </row>
    <row r="58" spans="1:21" ht="14.25" customHeight="1" x14ac:dyDescent="0.3">
      <c r="A58" s="264"/>
      <c r="B58" s="264"/>
      <c r="C58" s="281"/>
      <c r="D58" s="264"/>
      <c r="E58" s="299"/>
      <c r="F58" s="158"/>
      <c r="G58" s="287"/>
      <c r="H58" s="288"/>
      <c r="I58" s="289"/>
      <c r="J58" s="265"/>
      <c r="K58" s="265"/>
      <c r="L58" s="265"/>
      <c r="M58" s="121">
        <v>2</v>
      </c>
      <c r="N58" s="8" t="s">
        <v>103</v>
      </c>
      <c r="O58" s="5"/>
      <c r="P58" s="5"/>
      <c r="Q58" s="53" t="s">
        <v>25</v>
      </c>
      <c r="R58" s="238"/>
      <c r="S58" s="102"/>
      <c r="T58" t="s">
        <v>635</v>
      </c>
      <c r="U58" t="s">
        <v>638</v>
      </c>
    </row>
    <row r="59" spans="1:21" ht="14.25" customHeight="1" x14ac:dyDescent="0.3">
      <c r="A59" s="264"/>
      <c r="B59" s="264"/>
      <c r="C59" s="281"/>
      <c r="D59" s="264"/>
      <c r="E59" s="299"/>
      <c r="F59" s="158"/>
      <c r="G59" s="290" t="s">
        <v>104</v>
      </c>
      <c r="H59" s="291"/>
      <c r="I59" s="292"/>
      <c r="J59" s="263">
        <v>40</v>
      </c>
      <c r="K59" s="263">
        <v>67.010000000000005</v>
      </c>
      <c r="L59" s="267" t="s">
        <v>101</v>
      </c>
      <c r="M59" s="121">
        <v>1</v>
      </c>
      <c r="N59" s="8" t="s">
        <v>102</v>
      </c>
      <c r="O59" s="5">
        <v>11541</v>
      </c>
      <c r="P59" s="5" t="s">
        <v>22</v>
      </c>
      <c r="Q59" s="53" t="s">
        <v>25</v>
      </c>
      <c r="R59" s="238" t="s">
        <v>640</v>
      </c>
      <c r="S59" s="102" t="s">
        <v>345</v>
      </c>
      <c r="T59" t="s">
        <v>635</v>
      </c>
      <c r="U59" t="s">
        <v>345</v>
      </c>
    </row>
    <row r="60" spans="1:21" ht="14.25" customHeight="1" x14ac:dyDescent="0.3">
      <c r="A60" s="264"/>
      <c r="B60" s="264"/>
      <c r="C60" s="281"/>
      <c r="D60" s="264"/>
      <c r="E60" s="300"/>
      <c r="F60" s="158"/>
      <c r="G60" s="287"/>
      <c r="H60" s="288"/>
      <c r="I60" s="289"/>
      <c r="J60" s="265"/>
      <c r="K60" s="265"/>
      <c r="L60" s="265"/>
      <c r="M60" s="121">
        <v>2</v>
      </c>
      <c r="N60" s="8" t="s">
        <v>103</v>
      </c>
      <c r="O60" s="5"/>
      <c r="P60" s="5"/>
      <c r="Q60" s="53" t="s">
        <v>25</v>
      </c>
      <c r="R60" s="238"/>
      <c r="S60" s="102"/>
      <c r="T60" t="s">
        <v>635</v>
      </c>
      <c r="U60" t="s">
        <v>638</v>
      </c>
    </row>
    <row r="61" spans="1:21" ht="14.25" customHeight="1" x14ac:dyDescent="0.3">
      <c r="A61" s="264"/>
      <c r="B61" s="264"/>
      <c r="C61" s="281"/>
      <c r="D61" s="293"/>
      <c r="E61" s="242" t="s">
        <v>105</v>
      </c>
      <c r="F61" s="11"/>
      <c r="G61" s="296" t="s">
        <v>106</v>
      </c>
      <c r="H61" s="296"/>
      <c r="I61" s="297"/>
      <c r="J61" s="6">
        <v>40</v>
      </c>
      <c r="K61" s="6">
        <v>0.45</v>
      </c>
      <c r="L61" s="7" t="s">
        <v>107</v>
      </c>
      <c r="M61" s="121">
        <v>1</v>
      </c>
      <c r="N61" s="8" t="s">
        <v>108</v>
      </c>
      <c r="O61" s="5">
        <v>482</v>
      </c>
      <c r="P61" s="5" t="s">
        <v>22</v>
      </c>
      <c r="Q61" s="53" t="s">
        <v>20</v>
      </c>
      <c r="R61" s="107" t="s">
        <v>640</v>
      </c>
      <c r="S61" s="102">
        <f t="shared" ref="S61:S62" si="1">O61</f>
        <v>482</v>
      </c>
      <c r="T61" t="s">
        <v>635</v>
      </c>
      <c r="U61" t="s">
        <v>638</v>
      </c>
    </row>
    <row r="62" spans="1:21" ht="14.25" customHeight="1" x14ac:dyDescent="0.3">
      <c r="A62" s="264"/>
      <c r="B62" s="264"/>
      <c r="C62" s="281"/>
      <c r="D62" s="293"/>
      <c r="E62" s="242"/>
      <c r="F62" s="11"/>
      <c r="G62" s="296" t="s">
        <v>109</v>
      </c>
      <c r="H62" s="296"/>
      <c r="I62" s="297"/>
      <c r="J62" s="6">
        <v>100</v>
      </c>
      <c r="K62" s="6">
        <v>3.66</v>
      </c>
      <c r="L62" s="4" t="s">
        <v>110</v>
      </c>
      <c r="M62" s="121">
        <v>1</v>
      </c>
      <c r="N62" s="8" t="s">
        <v>111</v>
      </c>
      <c r="O62" s="5">
        <v>483</v>
      </c>
      <c r="P62" s="5" t="s">
        <v>22</v>
      </c>
      <c r="Q62" s="53" t="s">
        <v>25</v>
      </c>
      <c r="R62" s="107" t="s">
        <v>640</v>
      </c>
      <c r="S62" s="102">
        <f t="shared" si="1"/>
        <v>483</v>
      </c>
      <c r="T62" t="s">
        <v>635</v>
      </c>
      <c r="U62" t="s">
        <v>638</v>
      </c>
    </row>
    <row r="63" spans="1:21" ht="14.25" customHeight="1" x14ac:dyDescent="0.3">
      <c r="A63" s="264"/>
      <c r="B63" s="264"/>
      <c r="C63" s="281"/>
      <c r="D63" s="293"/>
      <c r="E63" s="242"/>
      <c r="F63" s="11"/>
      <c r="G63" s="302" t="s">
        <v>112</v>
      </c>
      <c r="H63" s="302"/>
      <c r="I63" s="292"/>
      <c r="J63" s="2">
        <v>20</v>
      </c>
      <c r="K63" s="2">
        <v>0.09</v>
      </c>
      <c r="L63" s="76" t="s">
        <v>30</v>
      </c>
      <c r="M63" s="122">
        <v>1</v>
      </c>
      <c r="N63" s="77" t="s">
        <v>31</v>
      </c>
      <c r="O63" s="19">
        <f>409+476</f>
        <v>885</v>
      </c>
      <c r="P63" s="19" t="s">
        <v>22</v>
      </c>
      <c r="Q63" s="54" t="s">
        <v>25</v>
      </c>
      <c r="R63" s="108" t="s">
        <v>640</v>
      </c>
      <c r="S63" s="102">
        <f>O63</f>
        <v>885</v>
      </c>
      <c r="T63" t="s">
        <v>635</v>
      </c>
      <c r="U63" t="s">
        <v>638</v>
      </c>
    </row>
    <row r="64" spans="1:21" ht="14.25" customHeight="1" x14ac:dyDescent="0.3">
      <c r="A64" s="264"/>
      <c r="B64" s="264"/>
      <c r="C64" s="281"/>
      <c r="D64" s="293"/>
      <c r="E64" s="242"/>
      <c r="F64" s="162"/>
      <c r="G64" s="414" t="s">
        <v>113</v>
      </c>
      <c r="H64" s="395"/>
      <c r="I64" s="395"/>
      <c r="J64" s="78">
        <v>150</v>
      </c>
      <c r="K64" s="78">
        <v>34.67</v>
      </c>
      <c r="L64" s="342" t="s">
        <v>114</v>
      </c>
      <c r="M64" s="25">
        <v>1</v>
      </c>
      <c r="N64" s="22" t="s">
        <v>102</v>
      </c>
      <c r="O64" s="23"/>
      <c r="P64" s="23"/>
      <c r="Q64" s="24" t="s">
        <v>25</v>
      </c>
      <c r="R64" s="238" t="s">
        <v>640</v>
      </c>
      <c r="S64" s="102" t="s">
        <v>345</v>
      </c>
      <c r="T64" t="s">
        <v>635</v>
      </c>
      <c r="U64" t="s">
        <v>345</v>
      </c>
    </row>
    <row r="65" spans="1:21" ht="14.25" customHeight="1" x14ac:dyDescent="0.3">
      <c r="A65" s="279"/>
      <c r="B65" s="279"/>
      <c r="C65" s="282"/>
      <c r="D65" s="293"/>
      <c r="E65" s="242"/>
      <c r="F65" s="162"/>
      <c r="G65" s="414"/>
      <c r="H65" s="395"/>
      <c r="I65" s="395"/>
      <c r="J65" s="78"/>
      <c r="K65" s="78"/>
      <c r="L65" s="342"/>
      <c r="M65" s="25">
        <v>2</v>
      </c>
      <c r="N65" s="22" t="s">
        <v>103</v>
      </c>
      <c r="O65" s="23"/>
      <c r="P65" s="23"/>
      <c r="Q65" s="24" t="s">
        <v>25</v>
      </c>
      <c r="R65" s="238"/>
      <c r="S65" s="102" t="s">
        <v>345</v>
      </c>
      <c r="T65" t="s">
        <v>635</v>
      </c>
      <c r="U65" t="s">
        <v>345</v>
      </c>
    </row>
    <row r="66" spans="1:21" ht="14.25" customHeight="1" x14ac:dyDescent="0.3">
      <c r="A66" s="279"/>
      <c r="B66" s="279"/>
      <c r="C66" s="282"/>
      <c r="D66" s="279"/>
      <c r="E66" s="118" t="s">
        <v>755</v>
      </c>
      <c r="F66" s="118"/>
      <c r="G66" s="408" t="s">
        <v>756</v>
      </c>
      <c r="H66" s="408"/>
      <c r="I66" s="408"/>
      <c r="J66" s="129"/>
      <c r="K66" s="129"/>
      <c r="L66" s="136"/>
      <c r="M66" s="79">
        <v>1</v>
      </c>
      <c r="N66" s="119" t="s">
        <v>124</v>
      </c>
      <c r="O66" s="98">
        <v>583</v>
      </c>
      <c r="P66" s="119" t="s">
        <v>22</v>
      </c>
      <c r="Q66" s="119" t="s">
        <v>20</v>
      </c>
      <c r="R66" s="110" t="s">
        <v>641</v>
      </c>
      <c r="S66" s="102">
        <f>O66</f>
        <v>583</v>
      </c>
    </row>
    <row r="67" spans="1:21" ht="14.25" customHeight="1" x14ac:dyDescent="0.3">
      <c r="A67" s="350">
        <v>2</v>
      </c>
      <c r="B67" s="353" t="s">
        <v>115</v>
      </c>
      <c r="C67" s="356"/>
      <c r="D67" s="356"/>
      <c r="E67" s="359"/>
      <c r="F67" s="143">
        <f>SUM(S67:S93)</f>
        <v>219392</v>
      </c>
      <c r="G67" s="361" t="s">
        <v>837</v>
      </c>
      <c r="H67" s="361"/>
      <c r="I67" s="362"/>
      <c r="J67" s="89"/>
      <c r="K67" s="89"/>
      <c r="L67" s="344" t="s">
        <v>839</v>
      </c>
      <c r="M67" s="84">
        <v>1</v>
      </c>
      <c r="N67" s="81" t="s">
        <v>116</v>
      </c>
      <c r="O67" s="82">
        <v>39</v>
      </c>
      <c r="P67" s="82" t="s">
        <v>24</v>
      </c>
      <c r="Q67" s="83" t="s">
        <v>25</v>
      </c>
      <c r="R67" s="110"/>
      <c r="S67" s="102"/>
      <c r="T67" t="s">
        <v>115</v>
      </c>
      <c r="U67" t="s">
        <v>638</v>
      </c>
    </row>
    <row r="68" spans="1:21" ht="18" customHeight="1" x14ac:dyDescent="0.3">
      <c r="A68" s="351"/>
      <c r="B68" s="354"/>
      <c r="C68" s="357"/>
      <c r="D68" s="357"/>
      <c r="E68" s="206"/>
      <c r="F68" s="144"/>
      <c r="G68" s="363"/>
      <c r="H68" s="363"/>
      <c r="I68" s="363"/>
      <c r="J68" s="89"/>
      <c r="K68" s="89"/>
      <c r="L68" s="344"/>
      <c r="M68" s="84">
        <v>2</v>
      </c>
      <c r="N68" s="83" t="s">
        <v>117</v>
      </c>
      <c r="O68" s="84">
        <f>2415+879</f>
        <v>3294</v>
      </c>
      <c r="P68" s="84" t="s">
        <v>22</v>
      </c>
      <c r="Q68" s="83" t="s">
        <v>20</v>
      </c>
      <c r="R68" s="110"/>
      <c r="S68" s="102">
        <f>O68</f>
        <v>3294</v>
      </c>
      <c r="T68" t="s">
        <v>115</v>
      </c>
      <c r="U68" t="s">
        <v>638</v>
      </c>
    </row>
    <row r="69" spans="1:21" ht="14.25" customHeight="1" x14ac:dyDescent="0.3">
      <c r="A69" s="351"/>
      <c r="B69" s="354"/>
      <c r="C69" s="357"/>
      <c r="D69" s="357"/>
      <c r="E69" s="206"/>
      <c r="F69" s="144"/>
      <c r="G69" s="361" t="s">
        <v>838</v>
      </c>
      <c r="H69" s="361"/>
      <c r="I69" s="363"/>
      <c r="J69" s="89"/>
      <c r="K69" s="89"/>
      <c r="L69" s="344"/>
      <c r="M69" s="84">
        <v>1</v>
      </c>
      <c r="N69" s="81" t="s">
        <v>118</v>
      </c>
      <c r="O69" s="82">
        <v>14162</v>
      </c>
      <c r="P69" s="82" t="s">
        <v>22</v>
      </c>
      <c r="Q69" s="83" t="s">
        <v>25</v>
      </c>
      <c r="R69" s="107"/>
      <c r="S69" s="102">
        <f>O69</f>
        <v>14162</v>
      </c>
      <c r="T69" t="s">
        <v>115</v>
      </c>
      <c r="U69" t="s">
        <v>638</v>
      </c>
    </row>
    <row r="70" spans="1:21" ht="14.25" customHeight="1" x14ac:dyDescent="0.3">
      <c r="A70" s="351"/>
      <c r="B70" s="354"/>
      <c r="C70" s="357"/>
      <c r="D70" s="357"/>
      <c r="E70" s="206"/>
      <c r="F70" s="144"/>
      <c r="G70" s="343" t="s">
        <v>119</v>
      </c>
      <c r="H70" s="343"/>
      <c r="I70" s="326"/>
      <c r="J70" s="16"/>
      <c r="K70" s="16"/>
      <c r="L70" s="344"/>
      <c r="M70" s="25">
        <v>1</v>
      </c>
      <c r="N70" s="22" t="s">
        <v>120</v>
      </c>
      <c r="O70" s="23">
        <v>3400</v>
      </c>
      <c r="P70" s="23" t="s">
        <v>22</v>
      </c>
      <c r="Q70" s="24" t="s">
        <v>20</v>
      </c>
      <c r="R70" s="107"/>
      <c r="S70" s="102">
        <f>O70</f>
        <v>3400</v>
      </c>
      <c r="T70" t="s">
        <v>115</v>
      </c>
      <c r="U70" t="s">
        <v>638</v>
      </c>
    </row>
    <row r="71" spans="1:21" ht="14.25" customHeight="1" x14ac:dyDescent="0.3">
      <c r="A71" s="351"/>
      <c r="B71" s="354"/>
      <c r="C71" s="357"/>
      <c r="D71" s="357"/>
      <c r="E71" s="206"/>
      <c r="F71" s="144"/>
      <c r="G71" s="343" t="s">
        <v>121</v>
      </c>
      <c r="H71" s="343"/>
      <c r="I71" s="326"/>
      <c r="J71" s="16"/>
      <c r="K71" s="16"/>
      <c r="L71" s="344"/>
      <c r="M71" s="25">
        <v>1</v>
      </c>
      <c r="N71" s="22" t="s">
        <v>122</v>
      </c>
      <c r="O71" s="23">
        <v>26325</v>
      </c>
      <c r="P71" s="23" t="s">
        <v>22</v>
      </c>
      <c r="Q71" s="24" t="s">
        <v>20</v>
      </c>
      <c r="R71" s="107"/>
      <c r="S71" s="102">
        <f>O71</f>
        <v>26325</v>
      </c>
      <c r="T71" t="s">
        <v>115</v>
      </c>
      <c r="U71" t="s">
        <v>638</v>
      </c>
    </row>
    <row r="72" spans="1:21" ht="14.25" customHeight="1" x14ac:dyDescent="0.3">
      <c r="A72" s="351"/>
      <c r="B72" s="354"/>
      <c r="C72" s="357"/>
      <c r="D72" s="357"/>
      <c r="E72" s="206"/>
      <c r="F72" s="144"/>
      <c r="G72" s="343" t="s">
        <v>123</v>
      </c>
      <c r="H72" s="343"/>
      <c r="I72" s="326"/>
      <c r="J72" s="16"/>
      <c r="K72" s="16"/>
      <c r="L72" s="344"/>
      <c r="M72" s="25">
        <v>1</v>
      </c>
      <c r="N72" s="22" t="s">
        <v>124</v>
      </c>
      <c r="O72" s="23">
        <v>12508</v>
      </c>
      <c r="P72" s="23" t="s">
        <v>22</v>
      </c>
      <c r="Q72" s="24" t="s">
        <v>20</v>
      </c>
      <c r="R72" s="107"/>
      <c r="S72" s="102">
        <f>O72</f>
        <v>12508</v>
      </c>
      <c r="T72" t="s">
        <v>115</v>
      </c>
      <c r="U72" t="s">
        <v>638</v>
      </c>
    </row>
    <row r="73" spans="1:21" ht="14.25" customHeight="1" x14ac:dyDescent="0.3">
      <c r="A73" s="351"/>
      <c r="B73" s="354"/>
      <c r="C73" s="357"/>
      <c r="D73" s="357"/>
      <c r="E73" s="206"/>
      <c r="F73" s="144"/>
      <c r="G73" s="326"/>
      <c r="H73" s="326"/>
      <c r="I73" s="326"/>
      <c r="J73" s="16"/>
      <c r="K73" s="16"/>
      <c r="L73" s="344"/>
      <c r="M73" s="25">
        <v>2</v>
      </c>
      <c r="N73" s="22" t="s">
        <v>125</v>
      </c>
      <c r="O73" s="23">
        <v>1</v>
      </c>
      <c r="P73" s="23" t="s">
        <v>659</v>
      </c>
      <c r="Q73" s="24" t="s">
        <v>25</v>
      </c>
      <c r="R73" s="107"/>
      <c r="S73" s="102"/>
      <c r="T73" t="s">
        <v>115</v>
      </c>
      <c r="U73" t="s">
        <v>638</v>
      </c>
    </row>
    <row r="74" spans="1:21" ht="14.25" customHeight="1" x14ac:dyDescent="0.3">
      <c r="A74" s="351"/>
      <c r="B74" s="354"/>
      <c r="C74" s="357"/>
      <c r="D74" s="357"/>
      <c r="E74" s="206"/>
      <c r="F74" s="144"/>
      <c r="G74" s="343" t="s">
        <v>126</v>
      </c>
      <c r="H74" s="343"/>
      <c r="I74" s="326"/>
      <c r="J74" s="16"/>
      <c r="K74" s="16"/>
      <c r="L74" s="344"/>
      <c r="M74" s="25">
        <v>1</v>
      </c>
      <c r="N74" s="22" t="s">
        <v>124</v>
      </c>
      <c r="O74" s="23">
        <v>9631</v>
      </c>
      <c r="P74" s="23" t="s">
        <v>22</v>
      </c>
      <c r="Q74" s="24" t="s">
        <v>20</v>
      </c>
      <c r="R74" s="107"/>
      <c r="S74" s="102">
        <f>O74</f>
        <v>9631</v>
      </c>
      <c r="T74" t="s">
        <v>115</v>
      </c>
      <c r="U74" t="s">
        <v>638</v>
      </c>
    </row>
    <row r="75" spans="1:21" ht="14.25" customHeight="1" x14ac:dyDescent="0.3">
      <c r="A75" s="351"/>
      <c r="B75" s="354"/>
      <c r="C75" s="357"/>
      <c r="D75" s="357"/>
      <c r="E75" s="206"/>
      <c r="F75" s="144"/>
      <c r="G75" s="326"/>
      <c r="H75" s="326"/>
      <c r="I75" s="326"/>
      <c r="J75" s="16"/>
      <c r="K75" s="16"/>
      <c r="L75" s="344"/>
      <c r="M75" s="25">
        <v>2</v>
      </c>
      <c r="N75" s="22" t="s">
        <v>125</v>
      </c>
      <c r="O75" s="23">
        <v>1</v>
      </c>
      <c r="P75" s="23" t="s">
        <v>659</v>
      </c>
      <c r="Q75" s="24" t="s">
        <v>25</v>
      </c>
      <c r="R75" s="107"/>
      <c r="S75" s="102"/>
      <c r="T75" t="s">
        <v>115</v>
      </c>
      <c r="U75" t="s">
        <v>638</v>
      </c>
    </row>
    <row r="76" spans="1:21" ht="14.25" customHeight="1" x14ac:dyDescent="0.3">
      <c r="A76" s="351"/>
      <c r="B76" s="354"/>
      <c r="C76" s="357"/>
      <c r="D76" s="357"/>
      <c r="E76" s="206"/>
      <c r="F76" s="144"/>
      <c r="G76" s="343" t="s">
        <v>127</v>
      </c>
      <c r="H76" s="343"/>
      <c r="I76" s="326"/>
      <c r="J76" s="16"/>
      <c r="K76" s="16"/>
      <c r="L76" s="344"/>
      <c r="M76" s="25">
        <v>1</v>
      </c>
      <c r="N76" s="22" t="s">
        <v>124</v>
      </c>
      <c r="O76" s="23">
        <v>6343</v>
      </c>
      <c r="P76" s="23" t="s">
        <v>22</v>
      </c>
      <c r="Q76" s="24" t="s">
        <v>20</v>
      </c>
      <c r="R76" s="107"/>
      <c r="S76" s="102">
        <f>O76</f>
        <v>6343</v>
      </c>
      <c r="T76" t="s">
        <v>115</v>
      </c>
      <c r="U76" t="s">
        <v>638</v>
      </c>
    </row>
    <row r="77" spans="1:21" ht="14.25" customHeight="1" x14ac:dyDescent="0.3">
      <c r="A77" s="351"/>
      <c r="B77" s="354"/>
      <c r="C77" s="357"/>
      <c r="D77" s="357"/>
      <c r="E77" s="206"/>
      <c r="F77" s="144"/>
      <c r="G77" s="326"/>
      <c r="H77" s="326"/>
      <c r="I77" s="326"/>
      <c r="J77" s="16"/>
      <c r="K77" s="16"/>
      <c r="L77" s="344"/>
      <c r="M77" s="25">
        <v>2</v>
      </c>
      <c r="N77" s="22" t="s">
        <v>125</v>
      </c>
      <c r="O77" s="23">
        <v>1</v>
      </c>
      <c r="P77" s="23" t="s">
        <v>659</v>
      </c>
      <c r="Q77" s="24" t="s">
        <v>25</v>
      </c>
      <c r="R77" s="107"/>
      <c r="S77" s="102"/>
      <c r="T77" t="s">
        <v>115</v>
      </c>
      <c r="U77" t="s">
        <v>638</v>
      </c>
    </row>
    <row r="78" spans="1:21" ht="14.25" customHeight="1" x14ac:dyDescent="0.3">
      <c r="A78" s="351"/>
      <c r="B78" s="354"/>
      <c r="C78" s="357"/>
      <c r="D78" s="357"/>
      <c r="E78" s="206"/>
      <c r="F78" s="144"/>
      <c r="G78" s="343" t="s">
        <v>128</v>
      </c>
      <c r="H78" s="343"/>
      <c r="I78" s="326"/>
      <c r="J78" s="16"/>
      <c r="K78" s="16"/>
      <c r="L78" s="344"/>
      <c r="M78" s="25">
        <v>1</v>
      </c>
      <c r="N78" s="22" t="s">
        <v>124</v>
      </c>
      <c r="O78" s="23">
        <f>2568+12980</f>
        <v>15548</v>
      </c>
      <c r="P78" s="23" t="s">
        <v>22</v>
      </c>
      <c r="Q78" s="24" t="s">
        <v>20</v>
      </c>
      <c r="R78" s="107"/>
      <c r="S78" s="102">
        <f>O78</f>
        <v>15548</v>
      </c>
      <c r="T78" t="s">
        <v>115</v>
      </c>
      <c r="U78" t="s">
        <v>638</v>
      </c>
    </row>
    <row r="79" spans="1:21" ht="14.25" customHeight="1" x14ac:dyDescent="0.3">
      <c r="A79" s="351"/>
      <c r="B79" s="354"/>
      <c r="C79" s="357"/>
      <c r="D79" s="357"/>
      <c r="E79" s="206"/>
      <c r="F79" s="144"/>
      <c r="G79" s="326"/>
      <c r="H79" s="326"/>
      <c r="I79" s="326"/>
      <c r="J79" s="16"/>
      <c r="K79" s="16"/>
      <c r="L79" s="344"/>
      <c r="M79" s="25">
        <v>2</v>
      </c>
      <c r="N79" s="22" t="s">
        <v>125</v>
      </c>
      <c r="O79" s="23">
        <v>1</v>
      </c>
      <c r="P79" s="23" t="s">
        <v>659</v>
      </c>
      <c r="Q79" s="24" t="s">
        <v>25</v>
      </c>
      <c r="R79" s="107"/>
      <c r="S79" s="102"/>
      <c r="T79" t="s">
        <v>115</v>
      </c>
      <c r="U79" t="s">
        <v>638</v>
      </c>
    </row>
    <row r="80" spans="1:21" ht="14.25" customHeight="1" x14ac:dyDescent="0.3">
      <c r="A80" s="351"/>
      <c r="B80" s="354"/>
      <c r="C80" s="357"/>
      <c r="D80" s="357"/>
      <c r="E80" s="206"/>
      <c r="F80" s="144"/>
      <c r="G80" s="343" t="s">
        <v>129</v>
      </c>
      <c r="H80" s="343"/>
      <c r="I80" s="326"/>
      <c r="J80" s="16"/>
      <c r="K80" s="16"/>
      <c r="L80" s="344"/>
      <c r="M80" s="25">
        <v>1</v>
      </c>
      <c r="N80" s="22" t="s">
        <v>124</v>
      </c>
      <c r="O80" s="23">
        <f>4930+7893</f>
        <v>12823</v>
      </c>
      <c r="P80" s="23" t="s">
        <v>22</v>
      </c>
      <c r="Q80" s="24" t="s">
        <v>20</v>
      </c>
      <c r="R80" s="107"/>
      <c r="S80" s="102">
        <f>O80</f>
        <v>12823</v>
      </c>
      <c r="T80" t="s">
        <v>115</v>
      </c>
      <c r="U80" t="s">
        <v>638</v>
      </c>
    </row>
    <row r="81" spans="1:29" ht="14.25" customHeight="1" x14ac:dyDescent="0.3">
      <c r="A81" s="351"/>
      <c r="B81" s="354"/>
      <c r="C81" s="357"/>
      <c r="D81" s="357"/>
      <c r="E81" s="206"/>
      <c r="F81" s="144"/>
      <c r="G81" s="326"/>
      <c r="H81" s="326"/>
      <c r="I81" s="326"/>
      <c r="J81" s="16"/>
      <c r="K81" s="16"/>
      <c r="L81" s="344"/>
      <c r="M81" s="25">
        <v>2</v>
      </c>
      <c r="N81" s="22" t="s">
        <v>125</v>
      </c>
      <c r="O81" s="23">
        <v>1</v>
      </c>
      <c r="P81" s="23" t="s">
        <v>659</v>
      </c>
      <c r="Q81" s="24" t="s">
        <v>25</v>
      </c>
      <c r="R81" s="107"/>
      <c r="S81" s="102"/>
      <c r="T81" t="s">
        <v>115</v>
      </c>
      <c r="U81" t="s">
        <v>638</v>
      </c>
    </row>
    <row r="82" spans="1:29" ht="14.25" customHeight="1" x14ac:dyDescent="0.3">
      <c r="A82" s="351"/>
      <c r="B82" s="354"/>
      <c r="C82" s="357"/>
      <c r="D82" s="357"/>
      <c r="E82" s="206"/>
      <c r="F82" s="144"/>
      <c r="G82" s="325" t="s">
        <v>130</v>
      </c>
      <c r="H82" s="325"/>
      <c r="I82" s="326"/>
      <c r="J82" s="16"/>
      <c r="K82" s="16"/>
      <c r="L82" s="344"/>
      <c r="M82" s="25">
        <v>1</v>
      </c>
      <c r="N82" s="22" t="s">
        <v>124</v>
      </c>
      <c r="O82" s="23">
        <f>2257+9873</f>
        <v>12130</v>
      </c>
      <c r="P82" s="23" t="s">
        <v>22</v>
      </c>
      <c r="Q82" s="24" t="s">
        <v>20</v>
      </c>
      <c r="R82" s="107"/>
      <c r="S82" s="102">
        <f>O82</f>
        <v>12130</v>
      </c>
      <c r="T82" t="s">
        <v>115</v>
      </c>
      <c r="U82" t="s">
        <v>638</v>
      </c>
    </row>
    <row r="83" spans="1:29" ht="14.25" customHeight="1" x14ac:dyDescent="0.3">
      <c r="A83" s="351"/>
      <c r="B83" s="354"/>
      <c r="C83" s="357"/>
      <c r="D83" s="357"/>
      <c r="E83" s="206"/>
      <c r="F83" s="144"/>
      <c r="G83" s="326"/>
      <c r="H83" s="326"/>
      <c r="I83" s="326"/>
      <c r="J83" s="16"/>
      <c r="K83" s="16"/>
      <c r="L83" s="344"/>
      <c r="M83" s="25">
        <v>2</v>
      </c>
      <c r="N83" s="22" t="s">
        <v>125</v>
      </c>
      <c r="O83" s="23">
        <v>1</v>
      </c>
      <c r="P83" s="23" t="s">
        <v>659</v>
      </c>
      <c r="Q83" s="24" t="s">
        <v>25</v>
      </c>
      <c r="R83" s="107"/>
      <c r="S83" s="102"/>
      <c r="T83" t="s">
        <v>115</v>
      </c>
      <c r="U83" t="s">
        <v>638</v>
      </c>
    </row>
    <row r="84" spans="1:29" ht="14.25" customHeight="1" x14ac:dyDescent="0.3">
      <c r="A84" s="351"/>
      <c r="B84" s="354"/>
      <c r="C84" s="357"/>
      <c r="D84" s="357"/>
      <c r="E84" s="206"/>
      <c r="F84" s="144"/>
      <c r="G84" s="325" t="s">
        <v>131</v>
      </c>
      <c r="H84" s="325"/>
      <c r="I84" s="326"/>
      <c r="J84" s="16"/>
      <c r="K84" s="16"/>
      <c r="L84" s="344"/>
      <c r="M84" s="25">
        <v>1</v>
      </c>
      <c r="N84" s="22" t="s">
        <v>124</v>
      </c>
      <c r="O84" s="23">
        <f>2562+9913</f>
        <v>12475</v>
      </c>
      <c r="P84" s="23" t="s">
        <v>22</v>
      </c>
      <c r="Q84" s="24" t="s">
        <v>20</v>
      </c>
      <c r="R84" s="107"/>
      <c r="S84" s="102">
        <f>O84</f>
        <v>12475</v>
      </c>
      <c r="T84" t="s">
        <v>115</v>
      </c>
      <c r="U84" t="s">
        <v>638</v>
      </c>
    </row>
    <row r="85" spans="1:29" ht="14.25" customHeight="1" x14ac:dyDescent="0.3">
      <c r="A85" s="351"/>
      <c r="B85" s="354"/>
      <c r="C85" s="357"/>
      <c r="D85" s="357"/>
      <c r="E85" s="206"/>
      <c r="F85" s="144"/>
      <c r="G85" s="326"/>
      <c r="H85" s="326"/>
      <c r="I85" s="326"/>
      <c r="J85" s="16"/>
      <c r="K85" s="16"/>
      <c r="L85" s="344"/>
      <c r="M85" s="25">
        <v>2</v>
      </c>
      <c r="N85" s="22" t="s">
        <v>125</v>
      </c>
      <c r="O85" s="23">
        <v>1</v>
      </c>
      <c r="P85" s="23" t="s">
        <v>659</v>
      </c>
      <c r="Q85" s="24" t="s">
        <v>25</v>
      </c>
      <c r="R85" s="107"/>
      <c r="S85" s="102"/>
      <c r="T85" t="s">
        <v>115</v>
      </c>
      <c r="U85" t="s">
        <v>638</v>
      </c>
    </row>
    <row r="86" spans="1:29" ht="14.25" customHeight="1" x14ac:dyDescent="0.3">
      <c r="A86" s="351"/>
      <c r="B86" s="354"/>
      <c r="C86" s="357"/>
      <c r="D86" s="357"/>
      <c r="E86" s="206"/>
      <c r="F86" s="144"/>
      <c r="G86" s="325" t="s">
        <v>132</v>
      </c>
      <c r="H86" s="325"/>
      <c r="I86" s="326"/>
      <c r="J86" s="16"/>
      <c r="K86" s="16"/>
      <c r="L86" s="344"/>
      <c r="M86" s="25">
        <v>1</v>
      </c>
      <c r="N86" s="22" t="s">
        <v>124</v>
      </c>
      <c r="O86" s="23">
        <f>4155+5831</f>
        <v>9986</v>
      </c>
      <c r="P86" s="23" t="s">
        <v>22</v>
      </c>
      <c r="Q86" s="24" t="s">
        <v>20</v>
      </c>
      <c r="R86" s="107"/>
      <c r="S86" s="102">
        <f>O86</f>
        <v>9986</v>
      </c>
      <c r="T86" t="s">
        <v>115</v>
      </c>
      <c r="U86" t="s">
        <v>638</v>
      </c>
    </row>
    <row r="87" spans="1:29" ht="14.25" customHeight="1" x14ac:dyDescent="0.3">
      <c r="A87" s="351"/>
      <c r="B87" s="354"/>
      <c r="C87" s="357"/>
      <c r="D87" s="357"/>
      <c r="E87" s="206"/>
      <c r="F87" s="144"/>
      <c r="G87" s="326"/>
      <c r="H87" s="326"/>
      <c r="I87" s="326"/>
      <c r="J87" s="16"/>
      <c r="K87" s="16"/>
      <c r="L87" s="344"/>
      <c r="M87" s="25">
        <v>2</v>
      </c>
      <c r="N87" s="22" t="s">
        <v>125</v>
      </c>
      <c r="O87" s="23">
        <v>1</v>
      </c>
      <c r="P87" s="23" t="s">
        <v>659</v>
      </c>
      <c r="Q87" s="24" t="s">
        <v>25</v>
      </c>
      <c r="R87" s="107"/>
      <c r="S87" s="102"/>
      <c r="T87" t="s">
        <v>115</v>
      </c>
      <c r="U87" t="s">
        <v>638</v>
      </c>
    </row>
    <row r="88" spans="1:29" ht="14.25" customHeight="1" x14ac:dyDescent="0.3">
      <c r="A88" s="351"/>
      <c r="B88" s="354"/>
      <c r="C88" s="357"/>
      <c r="D88" s="357"/>
      <c r="E88" s="206"/>
      <c r="F88" s="144"/>
      <c r="G88" s="325" t="s">
        <v>133</v>
      </c>
      <c r="H88" s="325"/>
      <c r="I88" s="326"/>
      <c r="J88" s="16"/>
      <c r="K88" s="16"/>
      <c r="L88" s="344"/>
      <c r="M88" s="25">
        <v>1</v>
      </c>
      <c r="N88" s="22" t="s">
        <v>124</v>
      </c>
      <c r="O88" s="23">
        <f>15433+1951</f>
        <v>17384</v>
      </c>
      <c r="P88" s="23" t="s">
        <v>22</v>
      </c>
      <c r="Q88" s="24" t="s">
        <v>20</v>
      </c>
      <c r="R88" s="107"/>
      <c r="S88" s="102">
        <f>O88</f>
        <v>17384</v>
      </c>
      <c r="T88" t="s">
        <v>115</v>
      </c>
      <c r="U88" t="s">
        <v>638</v>
      </c>
    </row>
    <row r="89" spans="1:29" ht="14.25" customHeight="1" x14ac:dyDescent="0.3">
      <c r="A89" s="351"/>
      <c r="B89" s="354"/>
      <c r="C89" s="357"/>
      <c r="D89" s="357"/>
      <c r="E89" s="206"/>
      <c r="F89" s="144"/>
      <c r="G89" s="326"/>
      <c r="H89" s="326"/>
      <c r="I89" s="326"/>
      <c r="J89" s="16"/>
      <c r="K89" s="16"/>
      <c r="L89" s="344"/>
      <c r="M89" s="25">
        <v>2</v>
      </c>
      <c r="N89" s="22" t="s">
        <v>125</v>
      </c>
      <c r="O89" s="23">
        <v>1</v>
      </c>
      <c r="P89" s="23" t="s">
        <v>659</v>
      </c>
      <c r="Q89" s="24" t="s">
        <v>25</v>
      </c>
      <c r="R89" s="107"/>
      <c r="S89" s="102"/>
      <c r="T89" t="s">
        <v>115</v>
      </c>
      <c r="U89" t="s">
        <v>638</v>
      </c>
    </row>
    <row r="90" spans="1:29" ht="14.25" customHeight="1" x14ac:dyDescent="0.3">
      <c r="A90" s="351"/>
      <c r="B90" s="354"/>
      <c r="C90" s="357"/>
      <c r="D90" s="357"/>
      <c r="E90" s="206"/>
      <c r="F90" s="144"/>
      <c r="G90" s="325" t="s">
        <v>134</v>
      </c>
      <c r="H90" s="325"/>
      <c r="I90" s="326"/>
      <c r="J90" s="16"/>
      <c r="K90" s="16"/>
      <c r="L90" s="344"/>
      <c r="M90" s="25">
        <v>1</v>
      </c>
      <c r="N90" s="22" t="s">
        <v>124</v>
      </c>
      <c r="O90" s="23">
        <f>33959+6343</f>
        <v>40302</v>
      </c>
      <c r="P90" s="23" t="s">
        <v>22</v>
      </c>
      <c r="Q90" s="24" t="s">
        <v>20</v>
      </c>
      <c r="R90" s="107"/>
      <c r="S90" s="102">
        <f>O90</f>
        <v>40302</v>
      </c>
      <c r="T90" t="s">
        <v>115</v>
      </c>
      <c r="U90" t="s">
        <v>638</v>
      </c>
    </row>
    <row r="91" spans="1:29" ht="14.25" customHeight="1" x14ac:dyDescent="0.3">
      <c r="A91" s="351"/>
      <c r="B91" s="354"/>
      <c r="C91" s="357"/>
      <c r="D91" s="357"/>
      <c r="E91" s="206"/>
      <c r="F91" s="144"/>
      <c r="G91" s="326"/>
      <c r="H91" s="326"/>
      <c r="I91" s="326"/>
      <c r="J91" s="16"/>
      <c r="K91" s="16"/>
      <c r="L91" s="344"/>
      <c r="M91" s="25">
        <v>2</v>
      </c>
      <c r="N91" s="22" t="s">
        <v>125</v>
      </c>
      <c r="O91" s="23">
        <v>1</v>
      </c>
      <c r="P91" s="23" t="s">
        <v>659</v>
      </c>
      <c r="Q91" s="24" t="s">
        <v>25</v>
      </c>
      <c r="R91" s="107"/>
      <c r="S91" s="102"/>
      <c r="T91" t="s">
        <v>115</v>
      </c>
      <c r="U91" t="s">
        <v>638</v>
      </c>
    </row>
    <row r="92" spans="1:29" ht="14.25" customHeight="1" x14ac:dyDescent="0.3">
      <c r="A92" s="351"/>
      <c r="B92" s="354"/>
      <c r="C92" s="357"/>
      <c r="D92" s="357"/>
      <c r="E92" s="206"/>
      <c r="F92" s="144"/>
      <c r="G92" s="325" t="s">
        <v>135</v>
      </c>
      <c r="H92" s="325"/>
      <c r="I92" s="326"/>
      <c r="J92" s="16"/>
      <c r="K92" s="16"/>
      <c r="L92" s="344"/>
      <c r="M92" s="25">
        <v>1</v>
      </c>
      <c r="N92" s="22" t="s">
        <v>124</v>
      </c>
      <c r="O92" s="23">
        <f>11234+11847</f>
        <v>23081</v>
      </c>
      <c r="P92" s="23" t="s">
        <v>22</v>
      </c>
      <c r="Q92" s="24" t="s">
        <v>20</v>
      </c>
      <c r="R92" s="107"/>
      <c r="S92" s="102">
        <f>O92</f>
        <v>23081</v>
      </c>
      <c r="T92" t="s">
        <v>115</v>
      </c>
      <c r="U92" t="s">
        <v>638</v>
      </c>
    </row>
    <row r="93" spans="1:29" ht="14.25" customHeight="1" x14ac:dyDescent="0.3">
      <c r="A93" s="352"/>
      <c r="B93" s="355"/>
      <c r="C93" s="358"/>
      <c r="D93" s="358"/>
      <c r="E93" s="207"/>
      <c r="F93" s="145"/>
      <c r="G93" s="360"/>
      <c r="H93" s="360"/>
      <c r="I93" s="360"/>
      <c r="J93" s="16"/>
      <c r="K93" s="16"/>
      <c r="L93" s="345"/>
      <c r="M93" s="25">
        <v>2</v>
      </c>
      <c r="N93" s="22" t="s">
        <v>125</v>
      </c>
      <c r="O93" s="23">
        <v>1</v>
      </c>
      <c r="P93" s="23" t="s">
        <v>659</v>
      </c>
      <c r="Q93" s="24" t="s">
        <v>25</v>
      </c>
      <c r="R93" s="107"/>
      <c r="S93" s="102"/>
      <c r="T93" t="s">
        <v>115</v>
      </c>
      <c r="U93" t="s">
        <v>638</v>
      </c>
    </row>
    <row r="94" spans="1:29" ht="14.25" customHeight="1" x14ac:dyDescent="0.3">
      <c r="A94" s="229">
        <v>3</v>
      </c>
      <c r="B94" s="229" t="s">
        <v>136</v>
      </c>
      <c r="C94" s="366" t="s">
        <v>306</v>
      </c>
      <c r="D94" s="364" t="s">
        <v>757</v>
      </c>
      <c r="E94" s="364" t="s">
        <v>758</v>
      </c>
      <c r="F94" s="163">
        <f>SUM(S94:S247)</f>
        <v>21975.469999999987</v>
      </c>
      <c r="G94" s="333" t="s">
        <v>759</v>
      </c>
      <c r="H94" s="334"/>
      <c r="I94" s="85" t="s">
        <v>137</v>
      </c>
      <c r="J94" s="70"/>
      <c r="K94" s="86"/>
      <c r="L94" s="86"/>
      <c r="M94" s="323">
        <v>1</v>
      </c>
      <c r="N94" s="323" t="s">
        <v>138</v>
      </c>
      <c r="O94" s="87">
        <v>437</v>
      </c>
      <c r="P94" s="87" t="s">
        <v>22</v>
      </c>
      <c r="Q94" s="86" t="s">
        <v>20</v>
      </c>
      <c r="R94" s="111"/>
      <c r="S94" s="102">
        <f t="shared" ref="S94:S157" si="2">O94</f>
        <v>437</v>
      </c>
      <c r="T94" t="s">
        <v>636</v>
      </c>
      <c r="U94" t="s">
        <v>638</v>
      </c>
      <c r="V94" s="14"/>
      <c r="Z94" s="11"/>
      <c r="AA94" s="14"/>
      <c r="AB94" s="12"/>
      <c r="AC94" s="13"/>
    </row>
    <row r="95" spans="1:29" ht="14.25" customHeight="1" x14ac:dyDescent="0.3">
      <c r="A95" s="230"/>
      <c r="B95" s="230"/>
      <c r="C95" s="367"/>
      <c r="D95" s="365"/>
      <c r="E95" s="365"/>
      <c r="F95" s="164"/>
      <c r="G95" s="335"/>
      <c r="H95" s="336"/>
      <c r="I95" s="88" t="s">
        <v>140</v>
      </c>
      <c r="J95" s="70"/>
      <c r="K95" s="89"/>
      <c r="L95" s="89"/>
      <c r="M95" s="323"/>
      <c r="N95" s="323"/>
      <c r="O95" s="90">
        <v>148</v>
      </c>
      <c r="P95" s="90" t="s">
        <v>22</v>
      </c>
      <c r="Q95" s="86" t="s">
        <v>20</v>
      </c>
      <c r="R95" s="112"/>
      <c r="S95" s="102">
        <f t="shared" si="2"/>
        <v>148</v>
      </c>
      <c r="T95" t="s">
        <v>636</v>
      </c>
      <c r="U95" t="s">
        <v>638</v>
      </c>
      <c r="V95" s="14"/>
      <c r="Z95" s="11"/>
      <c r="AA95" s="14"/>
      <c r="AB95" s="12"/>
      <c r="AC95" s="13"/>
    </row>
    <row r="96" spans="1:29" ht="14.25" customHeight="1" x14ac:dyDescent="0.3">
      <c r="A96" s="230"/>
      <c r="B96" s="230"/>
      <c r="C96" s="367"/>
      <c r="D96" s="365"/>
      <c r="E96" s="365"/>
      <c r="F96" s="164"/>
      <c r="G96" s="335"/>
      <c r="H96" s="336"/>
      <c r="I96" s="88" t="s">
        <v>141</v>
      </c>
      <c r="J96" s="70"/>
      <c r="K96" s="89"/>
      <c r="L96" s="89"/>
      <c r="M96" s="323"/>
      <c r="N96" s="323"/>
      <c r="O96" s="90">
        <v>400</v>
      </c>
      <c r="P96" s="90" t="s">
        <v>22</v>
      </c>
      <c r="Q96" s="86" t="s">
        <v>20</v>
      </c>
      <c r="R96" s="112"/>
      <c r="S96" s="102">
        <f t="shared" si="2"/>
        <v>400</v>
      </c>
      <c r="T96" t="s">
        <v>636</v>
      </c>
      <c r="U96" t="s">
        <v>638</v>
      </c>
      <c r="V96" s="14"/>
      <c r="Z96" s="11"/>
      <c r="AB96" s="12"/>
      <c r="AC96" s="12"/>
    </row>
    <row r="97" spans="1:29" ht="14.25" customHeight="1" x14ac:dyDescent="0.3">
      <c r="A97" s="230"/>
      <c r="B97" s="230"/>
      <c r="C97" s="367"/>
      <c r="D97" s="365"/>
      <c r="E97" s="365"/>
      <c r="F97" s="164"/>
      <c r="G97" s="337"/>
      <c r="H97" s="338"/>
      <c r="I97" s="88" t="s">
        <v>761</v>
      </c>
      <c r="J97" s="70"/>
      <c r="K97" s="89"/>
      <c r="L97" s="89"/>
      <c r="M97" s="324"/>
      <c r="N97" s="324"/>
      <c r="O97" s="90">
        <v>23</v>
      </c>
      <c r="P97" s="90" t="s">
        <v>22</v>
      </c>
      <c r="Q97" s="86" t="s">
        <v>20</v>
      </c>
      <c r="R97" s="112"/>
      <c r="S97" s="102">
        <f t="shared" si="2"/>
        <v>23</v>
      </c>
      <c r="T97" t="s">
        <v>636</v>
      </c>
      <c r="U97" t="s">
        <v>638</v>
      </c>
      <c r="V97" s="14"/>
      <c r="Z97" s="11"/>
      <c r="AB97" s="12"/>
      <c r="AC97" s="12"/>
    </row>
    <row r="98" spans="1:29" ht="14.25" customHeight="1" x14ac:dyDescent="0.3">
      <c r="A98" s="230"/>
      <c r="B98" s="230"/>
      <c r="C98" s="367"/>
      <c r="D98" s="365"/>
      <c r="E98" s="365"/>
      <c r="F98" s="164"/>
      <c r="G98" s="327" t="s">
        <v>760</v>
      </c>
      <c r="H98" s="328"/>
      <c r="I98" s="90" t="s">
        <v>142</v>
      </c>
      <c r="J98" s="70"/>
      <c r="K98" s="89"/>
      <c r="L98" s="89"/>
      <c r="M98" s="409">
        <v>1</v>
      </c>
      <c r="N98" s="409" t="s">
        <v>138</v>
      </c>
      <c r="O98" s="89">
        <v>292.60000000000002</v>
      </c>
      <c r="P98" s="90" t="s">
        <v>22</v>
      </c>
      <c r="Q98" s="86" t="s">
        <v>20</v>
      </c>
      <c r="R98" s="112"/>
      <c r="S98" s="102">
        <f t="shared" si="2"/>
        <v>292.60000000000002</v>
      </c>
      <c r="T98" t="s">
        <v>636</v>
      </c>
      <c r="U98" t="s">
        <v>638</v>
      </c>
      <c r="V98" s="14"/>
      <c r="Z98" s="11"/>
      <c r="AA98" s="14"/>
      <c r="AB98" s="12"/>
      <c r="AC98" s="13"/>
    </row>
    <row r="99" spans="1:29" ht="14.25" customHeight="1" x14ac:dyDescent="0.3">
      <c r="A99" s="230"/>
      <c r="B99" s="230"/>
      <c r="C99" s="367"/>
      <c r="D99" s="365"/>
      <c r="E99" s="365"/>
      <c r="F99" s="164"/>
      <c r="G99" s="329"/>
      <c r="H99" s="330"/>
      <c r="I99" s="90" t="s">
        <v>143</v>
      </c>
      <c r="J99" s="70"/>
      <c r="K99" s="89"/>
      <c r="L99" s="89"/>
      <c r="M99" s="323"/>
      <c r="N99" s="323"/>
      <c r="O99" s="90">
        <v>152.80000000000001</v>
      </c>
      <c r="P99" s="90" t="s">
        <v>22</v>
      </c>
      <c r="Q99" s="86" t="s">
        <v>20</v>
      </c>
      <c r="R99" s="112"/>
      <c r="S99" s="102">
        <f t="shared" si="2"/>
        <v>152.80000000000001</v>
      </c>
      <c r="T99" t="s">
        <v>636</v>
      </c>
      <c r="U99" t="s">
        <v>638</v>
      </c>
      <c r="V99" s="14"/>
      <c r="Z99" s="11"/>
      <c r="AA99" s="14"/>
      <c r="AB99" s="12"/>
      <c r="AC99" s="13"/>
    </row>
    <row r="100" spans="1:29" ht="14.25" customHeight="1" x14ac:dyDescent="0.3">
      <c r="A100" s="230"/>
      <c r="B100" s="230"/>
      <c r="C100" s="367"/>
      <c r="D100" s="365"/>
      <c r="E100" s="365"/>
      <c r="F100" s="164"/>
      <c r="G100" s="329"/>
      <c r="H100" s="330"/>
      <c r="I100" s="90" t="s">
        <v>144</v>
      </c>
      <c r="J100" s="70"/>
      <c r="K100" s="89"/>
      <c r="L100" s="89"/>
      <c r="M100" s="323"/>
      <c r="N100" s="323"/>
      <c r="O100" s="90">
        <v>42.26</v>
      </c>
      <c r="P100" s="90" t="s">
        <v>22</v>
      </c>
      <c r="Q100" s="86" t="s">
        <v>20</v>
      </c>
      <c r="R100" s="112"/>
      <c r="S100" s="102">
        <f t="shared" si="2"/>
        <v>42.26</v>
      </c>
      <c r="T100" t="s">
        <v>636</v>
      </c>
      <c r="U100" t="s">
        <v>638</v>
      </c>
      <c r="V100" s="14"/>
      <c r="Z100" s="11"/>
      <c r="AA100" s="14"/>
      <c r="AB100" s="12"/>
      <c r="AC100" s="13"/>
    </row>
    <row r="101" spans="1:29" ht="14.25" customHeight="1" x14ac:dyDescent="0.3">
      <c r="A101" s="230"/>
      <c r="B101" s="230"/>
      <c r="C101" s="367"/>
      <c r="D101" s="365"/>
      <c r="E101" s="365"/>
      <c r="F101" s="164"/>
      <c r="G101" s="329"/>
      <c r="H101" s="330"/>
      <c r="I101" s="90" t="s">
        <v>145</v>
      </c>
      <c r="J101" s="70"/>
      <c r="K101" s="89"/>
      <c r="L101" s="89"/>
      <c r="M101" s="323"/>
      <c r="N101" s="323"/>
      <c r="O101" s="90">
        <v>6.5</v>
      </c>
      <c r="P101" s="90" t="s">
        <v>22</v>
      </c>
      <c r="Q101" s="86" t="s">
        <v>20</v>
      </c>
      <c r="R101" s="112"/>
      <c r="S101" s="102">
        <f t="shared" si="2"/>
        <v>6.5</v>
      </c>
      <c r="T101" t="s">
        <v>636</v>
      </c>
      <c r="U101" t="s">
        <v>638</v>
      </c>
      <c r="V101" s="14"/>
      <c r="Z101" s="11"/>
      <c r="AA101" s="14"/>
      <c r="AB101" s="12"/>
      <c r="AC101" s="13"/>
    </row>
    <row r="102" spans="1:29" ht="14.25" customHeight="1" x14ac:dyDescent="0.3">
      <c r="A102" s="230"/>
      <c r="B102" s="230"/>
      <c r="C102" s="367"/>
      <c r="D102" s="365"/>
      <c r="E102" s="365"/>
      <c r="F102" s="164"/>
      <c r="G102" s="329"/>
      <c r="H102" s="330"/>
      <c r="I102" s="90" t="s">
        <v>146</v>
      </c>
      <c r="J102" s="70"/>
      <c r="K102" s="89"/>
      <c r="L102" s="89"/>
      <c r="M102" s="323"/>
      <c r="N102" s="323"/>
      <c r="O102" s="90">
        <v>441.4</v>
      </c>
      <c r="P102" s="90" t="s">
        <v>22</v>
      </c>
      <c r="Q102" s="86" t="s">
        <v>20</v>
      </c>
      <c r="R102" s="112"/>
      <c r="S102" s="102">
        <f t="shared" si="2"/>
        <v>441.4</v>
      </c>
      <c r="T102" t="s">
        <v>636</v>
      </c>
      <c r="U102" t="s">
        <v>638</v>
      </c>
      <c r="V102" s="14"/>
      <c r="Z102" s="11"/>
      <c r="AA102" s="14"/>
      <c r="AB102" s="12"/>
      <c r="AC102" s="13"/>
    </row>
    <row r="103" spans="1:29" ht="14.25" customHeight="1" x14ac:dyDescent="0.3">
      <c r="A103" s="230"/>
      <c r="B103" s="230"/>
      <c r="C103" s="367"/>
      <c r="D103" s="365"/>
      <c r="E103" s="365"/>
      <c r="F103" s="164"/>
      <c r="G103" s="331"/>
      <c r="H103" s="332"/>
      <c r="I103" s="90" t="s">
        <v>147</v>
      </c>
      <c r="J103" s="70"/>
      <c r="K103" s="89"/>
      <c r="L103" s="89"/>
      <c r="M103" s="324"/>
      <c r="N103" s="324"/>
      <c r="O103" s="90">
        <v>14.7</v>
      </c>
      <c r="P103" s="90" t="s">
        <v>22</v>
      </c>
      <c r="Q103" s="86" t="s">
        <v>20</v>
      </c>
      <c r="R103" s="112"/>
      <c r="S103" s="102">
        <f t="shared" si="2"/>
        <v>14.7</v>
      </c>
      <c r="T103" t="s">
        <v>636</v>
      </c>
      <c r="U103" t="s">
        <v>638</v>
      </c>
      <c r="V103" s="14"/>
      <c r="Z103" s="11"/>
      <c r="AA103" s="14"/>
      <c r="AB103" s="12"/>
      <c r="AC103" s="13"/>
    </row>
    <row r="104" spans="1:29" ht="14.25" customHeight="1" x14ac:dyDescent="0.3">
      <c r="A104" s="230"/>
      <c r="B104" s="230"/>
      <c r="C104" s="367"/>
      <c r="D104" s="365"/>
      <c r="E104" s="365"/>
      <c r="F104" s="137"/>
      <c r="G104" s="315" t="s">
        <v>762</v>
      </c>
      <c r="H104" s="315"/>
      <c r="I104" s="90"/>
      <c r="J104" s="70"/>
      <c r="K104" s="89"/>
      <c r="L104" s="89"/>
      <c r="M104" s="88"/>
      <c r="N104" s="91"/>
      <c r="O104" s="90"/>
      <c r="P104" s="90"/>
      <c r="Q104" s="89"/>
      <c r="R104" s="112"/>
      <c r="S104" s="102">
        <f t="shared" si="2"/>
        <v>0</v>
      </c>
      <c r="V104" s="14"/>
      <c r="Z104" s="11"/>
      <c r="AA104" s="14"/>
      <c r="AB104" s="12"/>
      <c r="AC104" s="13"/>
    </row>
    <row r="105" spans="1:29" ht="14.25" customHeight="1" x14ac:dyDescent="0.3">
      <c r="A105" s="230"/>
      <c r="B105" s="230"/>
      <c r="C105" s="367"/>
      <c r="D105" s="365"/>
      <c r="E105" s="365"/>
      <c r="F105" s="137"/>
      <c r="G105" s="410" t="s">
        <v>763</v>
      </c>
      <c r="H105" s="410"/>
      <c r="I105" s="70"/>
      <c r="J105" s="70"/>
      <c r="K105" s="70"/>
      <c r="L105" s="70"/>
      <c r="M105" s="79"/>
      <c r="N105" s="70"/>
      <c r="O105" s="70"/>
      <c r="P105" s="70"/>
      <c r="Q105" s="70"/>
      <c r="R105" s="106"/>
      <c r="S105" s="102">
        <f t="shared" si="2"/>
        <v>0</v>
      </c>
      <c r="Z105" s="11"/>
      <c r="AA105" s="14"/>
      <c r="AB105" s="12"/>
      <c r="AC105" s="13"/>
    </row>
    <row r="106" spans="1:29" ht="14.25" customHeight="1" x14ac:dyDescent="0.3">
      <c r="A106" s="230"/>
      <c r="B106" s="230"/>
      <c r="C106" s="367"/>
      <c r="D106" s="365"/>
      <c r="E106" s="365"/>
      <c r="F106" s="164"/>
      <c r="G106" s="271" t="s">
        <v>148</v>
      </c>
      <c r="H106" s="272"/>
      <c r="I106" s="17" t="s">
        <v>149</v>
      </c>
      <c r="J106" s="20"/>
      <c r="K106" s="16"/>
      <c r="L106" s="16"/>
      <c r="M106" s="268">
        <v>1</v>
      </c>
      <c r="N106" s="268" t="s">
        <v>138</v>
      </c>
      <c r="O106" s="17">
        <v>5.3</v>
      </c>
      <c r="P106" s="17" t="s">
        <v>22</v>
      </c>
      <c r="Q106" s="16" t="s">
        <v>20</v>
      </c>
      <c r="R106" s="18"/>
      <c r="S106" s="102">
        <f t="shared" si="2"/>
        <v>5.3</v>
      </c>
      <c r="T106" t="s">
        <v>636</v>
      </c>
      <c r="U106" t="s">
        <v>638</v>
      </c>
      <c r="V106" s="14"/>
      <c r="Z106" s="11"/>
      <c r="AA106" s="14"/>
      <c r="AB106" s="12"/>
      <c r="AC106" s="13"/>
    </row>
    <row r="107" spans="1:29" ht="14.25" customHeight="1" x14ac:dyDescent="0.3">
      <c r="A107" s="230"/>
      <c r="B107" s="230"/>
      <c r="C107" s="367"/>
      <c r="D107" s="365"/>
      <c r="E107" s="365"/>
      <c r="F107" s="164"/>
      <c r="G107" s="273"/>
      <c r="H107" s="274"/>
      <c r="I107" s="17" t="s">
        <v>150</v>
      </c>
      <c r="J107" s="20"/>
      <c r="K107" s="16"/>
      <c r="L107" s="16"/>
      <c r="M107" s="269"/>
      <c r="N107" s="269"/>
      <c r="O107" s="17">
        <v>51</v>
      </c>
      <c r="P107" s="17" t="s">
        <v>22</v>
      </c>
      <c r="Q107" s="16" t="s">
        <v>20</v>
      </c>
      <c r="R107" s="18"/>
      <c r="S107" s="102">
        <f t="shared" si="2"/>
        <v>51</v>
      </c>
      <c r="T107" t="s">
        <v>636</v>
      </c>
      <c r="U107" t="s">
        <v>638</v>
      </c>
      <c r="V107" s="14"/>
      <c r="Z107" s="11"/>
      <c r="AB107" s="12"/>
      <c r="AC107" s="12"/>
    </row>
    <row r="108" spans="1:29" ht="14.25" customHeight="1" x14ac:dyDescent="0.3">
      <c r="A108" s="230"/>
      <c r="B108" s="230"/>
      <c r="C108" s="367"/>
      <c r="D108" s="365"/>
      <c r="E108" s="365"/>
      <c r="F108" s="164"/>
      <c r="G108" s="273"/>
      <c r="H108" s="274"/>
      <c r="I108" s="17" t="s">
        <v>151</v>
      </c>
      <c r="J108" s="20"/>
      <c r="K108" s="16"/>
      <c r="L108" s="16"/>
      <c r="M108" s="269"/>
      <c r="N108" s="269"/>
      <c r="O108" s="17">
        <v>888.5</v>
      </c>
      <c r="P108" s="17" t="s">
        <v>22</v>
      </c>
      <c r="Q108" s="16" t="s">
        <v>20</v>
      </c>
      <c r="R108" s="18"/>
      <c r="S108" s="102">
        <f t="shared" si="2"/>
        <v>888.5</v>
      </c>
      <c r="T108" t="s">
        <v>636</v>
      </c>
      <c r="U108" t="s">
        <v>638</v>
      </c>
      <c r="V108" s="14"/>
      <c r="Z108" s="11"/>
      <c r="AB108" s="12"/>
      <c r="AC108" s="12"/>
    </row>
    <row r="109" spans="1:29" ht="14.25" customHeight="1" x14ac:dyDescent="0.3">
      <c r="A109" s="230"/>
      <c r="B109" s="230"/>
      <c r="C109" s="367"/>
      <c r="D109" s="365"/>
      <c r="E109" s="365"/>
      <c r="F109" s="164"/>
      <c r="G109" s="273"/>
      <c r="H109" s="274"/>
      <c r="I109" s="17" t="s">
        <v>152</v>
      </c>
      <c r="J109" s="20"/>
      <c r="K109" s="16"/>
      <c r="L109" s="16"/>
      <c r="M109" s="269"/>
      <c r="N109" s="269"/>
      <c r="O109" s="17">
        <v>33.39</v>
      </c>
      <c r="P109" s="17" t="s">
        <v>22</v>
      </c>
      <c r="Q109" s="16" t="s">
        <v>20</v>
      </c>
      <c r="R109" s="18"/>
      <c r="S109" s="102">
        <f t="shared" si="2"/>
        <v>33.39</v>
      </c>
      <c r="T109" t="s">
        <v>636</v>
      </c>
      <c r="U109" t="s">
        <v>638</v>
      </c>
      <c r="V109" s="14"/>
      <c r="Z109" s="11"/>
      <c r="AA109" s="14"/>
      <c r="AB109" s="12"/>
      <c r="AC109" s="13"/>
    </row>
    <row r="110" spans="1:29" ht="14.25" customHeight="1" x14ac:dyDescent="0.3">
      <c r="A110" s="230"/>
      <c r="B110" s="230"/>
      <c r="C110" s="367"/>
      <c r="D110" s="365"/>
      <c r="E110" s="365"/>
      <c r="F110" s="164"/>
      <c r="G110" s="273"/>
      <c r="H110" s="274"/>
      <c r="I110" s="17" t="s">
        <v>153</v>
      </c>
      <c r="J110" s="20"/>
      <c r="K110" s="16"/>
      <c r="L110" s="16"/>
      <c r="M110" s="269"/>
      <c r="N110" s="269"/>
      <c r="O110" s="17">
        <v>14.26</v>
      </c>
      <c r="P110" s="17" t="s">
        <v>22</v>
      </c>
      <c r="Q110" s="16" t="s">
        <v>20</v>
      </c>
      <c r="R110" s="18"/>
      <c r="S110" s="102">
        <f t="shared" si="2"/>
        <v>14.26</v>
      </c>
      <c r="T110" t="s">
        <v>636</v>
      </c>
      <c r="U110" t="s">
        <v>638</v>
      </c>
      <c r="V110" s="14"/>
      <c r="Z110" s="11"/>
      <c r="AB110" s="12"/>
      <c r="AC110" s="12"/>
    </row>
    <row r="111" spans="1:29" ht="14.25" customHeight="1" x14ac:dyDescent="0.3">
      <c r="A111" s="230"/>
      <c r="B111" s="230"/>
      <c r="C111" s="367"/>
      <c r="D111" s="365"/>
      <c r="E111" s="365"/>
      <c r="F111" s="164"/>
      <c r="G111" s="273"/>
      <c r="H111" s="274"/>
      <c r="I111" s="17" t="s">
        <v>154</v>
      </c>
      <c r="J111" s="20"/>
      <c r="K111" s="16"/>
      <c r="L111" s="16"/>
      <c r="M111" s="269"/>
      <c r="N111" s="269"/>
      <c r="O111" s="17">
        <v>127.87</v>
      </c>
      <c r="P111" s="17" t="s">
        <v>22</v>
      </c>
      <c r="Q111" s="16" t="s">
        <v>20</v>
      </c>
      <c r="R111" s="18"/>
      <c r="S111" s="102">
        <f t="shared" si="2"/>
        <v>127.87</v>
      </c>
      <c r="T111" t="s">
        <v>636</v>
      </c>
      <c r="U111" t="s">
        <v>638</v>
      </c>
      <c r="V111" s="14"/>
      <c r="Z111" s="11"/>
      <c r="AA111" s="14"/>
      <c r="AB111" s="12"/>
      <c r="AC111" s="13"/>
    </row>
    <row r="112" spans="1:29" ht="14.25" customHeight="1" x14ac:dyDescent="0.3">
      <c r="A112" s="230"/>
      <c r="B112" s="230"/>
      <c r="C112" s="367"/>
      <c r="D112" s="365"/>
      <c r="E112" s="365"/>
      <c r="F112" s="164"/>
      <c r="G112" s="273"/>
      <c r="H112" s="274"/>
      <c r="I112" s="17" t="s">
        <v>155</v>
      </c>
      <c r="J112" s="20"/>
      <c r="K112" s="16"/>
      <c r="L112" s="16"/>
      <c r="M112" s="269"/>
      <c r="N112" s="269"/>
      <c r="O112" s="17">
        <v>164.68</v>
      </c>
      <c r="P112" s="17" t="s">
        <v>22</v>
      </c>
      <c r="Q112" s="16" t="s">
        <v>20</v>
      </c>
      <c r="R112" s="18"/>
      <c r="S112" s="102">
        <f t="shared" si="2"/>
        <v>164.68</v>
      </c>
      <c r="T112" t="s">
        <v>636</v>
      </c>
      <c r="U112" t="s">
        <v>638</v>
      </c>
      <c r="V112" s="14"/>
      <c r="Z112" s="11"/>
      <c r="AA112" s="14"/>
      <c r="AB112" s="12"/>
      <c r="AC112" s="13"/>
    </row>
    <row r="113" spans="1:29" ht="14.25" customHeight="1" x14ac:dyDescent="0.3">
      <c r="A113" s="230"/>
      <c r="B113" s="230"/>
      <c r="C113" s="367"/>
      <c r="D113" s="365"/>
      <c r="E113" s="365"/>
      <c r="F113" s="164"/>
      <c r="G113" s="273"/>
      <c r="H113" s="274"/>
      <c r="I113" s="17" t="s">
        <v>156</v>
      </c>
      <c r="J113" s="20"/>
      <c r="K113" s="16"/>
      <c r="L113" s="16"/>
      <c r="M113" s="269"/>
      <c r="N113" s="269"/>
      <c r="O113" s="17">
        <v>120.77</v>
      </c>
      <c r="P113" s="17" t="s">
        <v>22</v>
      </c>
      <c r="Q113" s="16" t="s">
        <v>20</v>
      </c>
      <c r="R113" s="18"/>
      <c r="S113" s="102">
        <f t="shared" si="2"/>
        <v>120.77</v>
      </c>
      <c r="T113" t="s">
        <v>636</v>
      </c>
      <c r="U113" t="s">
        <v>638</v>
      </c>
      <c r="V113" s="14"/>
      <c r="Z113" s="11"/>
      <c r="AB113" s="12"/>
      <c r="AC113" s="12"/>
    </row>
    <row r="114" spans="1:29" ht="14.25" customHeight="1" x14ac:dyDescent="0.3">
      <c r="A114" s="230"/>
      <c r="B114" s="230"/>
      <c r="C114" s="367"/>
      <c r="D114" s="365"/>
      <c r="E114" s="365"/>
      <c r="F114" s="164"/>
      <c r="G114" s="275"/>
      <c r="H114" s="276"/>
      <c r="I114" s="17" t="s">
        <v>157</v>
      </c>
      <c r="J114" s="20"/>
      <c r="K114" s="16"/>
      <c r="L114" s="16"/>
      <c r="M114" s="270"/>
      <c r="N114" s="270"/>
      <c r="O114" s="17">
        <v>4.33</v>
      </c>
      <c r="P114" s="17" t="s">
        <v>22</v>
      </c>
      <c r="Q114" s="16" t="s">
        <v>20</v>
      </c>
      <c r="R114" s="18"/>
      <c r="S114" s="102">
        <f t="shared" si="2"/>
        <v>4.33</v>
      </c>
      <c r="T114" t="s">
        <v>636</v>
      </c>
      <c r="U114" t="s">
        <v>638</v>
      </c>
      <c r="V114" s="14"/>
      <c r="Z114" s="11"/>
      <c r="AA114" s="14"/>
      <c r="AB114" s="12"/>
      <c r="AC114" s="13"/>
    </row>
    <row r="115" spans="1:29" ht="14.25" customHeight="1" x14ac:dyDescent="0.3">
      <c r="A115" s="230"/>
      <c r="B115" s="230"/>
      <c r="C115" s="367"/>
      <c r="D115" s="365"/>
      <c r="E115" s="365"/>
      <c r="F115" s="164"/>
      <c r="G115" s="271" t="s">
        <v>158</v>
      </c>
      <c r="H115" s="272"/>
      <c r="I115" s="15" t="s">
        <v>159</v>
      </c>
      <c r="J115" s="20"/>
      <c r="K115" s="16"/>
      <c r="L115" s="16"/>
      <c r="M115" s="268">
        <v>1</v>
      </c>
      <c r="N115" s="268" t="s">
        <v>138</v>
      </c>
      <c r="O115" s="17">
        <v>163.18</v>
      </c>
      <c r="P115" s="17" t="s">
        <v>22</v>
      </c>
      <c r="Q115" s="16" t="s">
        <v>20</v>
      </c>
      <c r="R115" s="18"/>
      <c r="S115" s="102">
        <f t="shared" si="2"/>
        <v>163.18</v>
      </c>
      <c r="T115" t="s">
        <v>636</v>
      </c>
      <c r="U115" t="s">
        <v>638</v>
      </c>
      <c r="V115" s="14"/>
      <c r="Z115" s="11"/>
      <c r="AB115" s="12"/>
      <c r="AC115" s="12"/>
    </row>
    <row r="116" spans="1:29" ht="14.25" customHeight="1" x14ac:dyDescent="0.3">
      <c r="A116" s="230"/>
      <c r="B116" s="230"/>
      <c r="C116" s="367"/>
      <c r="D116" s="365"/>
      <c r="E116" s="365"/>
      <c r="F116" s="164"/>
      <c r="G116" s="275"/>
      <c r="H116" s="276"/>
      <c r="I116" s="15" t="s">
        <v>160</v>
      </c>
      <c r="J116" s="20"/>
      <c r="K116" s="16"/>
      <c r="L116" s="16"/>
      <c r="M116" s="270"/>
      <c r="N116" s="270"/>
      <c r="O116" s="17">
        <v>7.18</v>
      </c>
      <c r="P116" s="17" t="s">
        <v>22</v>
      </c>
      <c r="Q116" s="16" t="s">
        <v>20</v>
      </c>
      <c r="R116" s="18"/>
      <c r="S116" s="102">
        <f t="shared" si="2"/>
        <v>7.18</v>
      </c>
      <c r="T116" t="s">
        <v>636</v>
      </c>
      <c r="U116" t="s">
        <v>638</v>
      </c>
      <c r="V116" s="14"/>
      <c r="Z116" s="11"/>
      <c r="AB116" s="12"/>
      <c r="AC116" s="12"/>
    </row>
    <row r="117" spans="1:29" ht="14.25" customHeight="1" x14ac:dyDescent="0.3">
      <c r="A117" s="230"/>
      <c r="B117" s="230"/>
      <c r="C117" s="367"/>
      <c r="D117" s="365"/>
      <c r="E117" s="365"/>
      <c r="F117" s="164"/>
      <c r="G117" s="271" t="s">
        <v>161</v>
      </c>
      <c r="H117" s="272"/>
      <c r="I117" s="15" t="s">
        <v>162</v>
      </c>
      <c r="J117" s="20"/>
      <c r="K117" s="16"/>
      <c r="L117" s="16"/>
      <c r="M117" s="268">
        <v>1</v>
      </c>
      <c r="N117" s="268" t="s">
        <v>138</v>
      </c>
      <c r="O117" s="17">
        <v>8.2200000000000006</v>
      </c>
      <c r="P117" s="17" t="s">
        <v>22</v>
      </c>
      <c r="Q117" s="16" t="s">
        <v>20</v>
      </c>
      <c r="R117" s="18"/>
      <c r="S117" s="102">
        <f t="shared" si="2"/>
        <v>8.2200000000000006</v>
      </c>
      <c r="T117" t="s">
        <v>636</v>
      </c>
      <c r="U117" t="s">
        <v>638</v>
      </c>
      <c r="V117" s="14"/>
      <c r="Z117" s="11"/>
      <c r="AA117" s="14"/>
      <c r="AB117" s="12"/>
      <c r="AC117" s="13"/>
    </row>
    <row r="118" spans="1:29" ht="14.25" customHeight="1" x14ac:dyDescent="0.3">
      <c r="A118" s="230"/>
      <c r="B118" s="230"/>
      <c r="C118" s="367"/>
      <c r="D118" s="365"/>
      <c r="E118" s="365"/>
      <c r="F118" s="164"/>
      <c r="G118" s="273"/>
      <c r="H118" s="274"/>
      <c r="I118" s="15" t="s">
        <v>163</v>
      </c>
      <c r="J118" s="20"/>
      <c r="K118" s="16"/>
      <c r="L118" s="16"/>
      <c r="M118" s="269"/>
      <c r="N118" s="269"/>
      <c r="O118" s="17">
        <v>364.68</v>
      </c>
      <c r="P118" s="17" t="s">
        <v>22</v>
      </c>
      <c r="Q118" s="16" t="s">
        <v>20</v>
      </c>
      <c r="R118" s="18"/>
      <c r="S118" s="102">
        <f t="shared" si="2"/>
        <v>364.68</v>
      </c>
      <c r="T118" t="s">
        <v>636</v>
      </c>
      <c r="U118" t="s">
        <v>638</v>
      </c>
      <c r="V118" s="14"/>
      <c r="Z118" s="11"/>
      <c r="AA118" s="14"/>
      <c r="AB118" s="12"/>
      <c r="AC118" s="13"/>
    </row>
    <row r="119" spans="1:29" ht="14.25" customHeight="1" x14ac:dyDescent="0.3">
      <c r="A119" s="230"/>
      <c r="B119" s="230"/>
      <c r="C119" s="367"/>
      <c r="D119" s="365"/>
      <c r="E119" s="365"/>
      <c r="F119" s="164"/>
      <c r="G119" s="273"/>
      <c r="H119" s="274"/>
      <c r="I119" s="15" t="s">
        <v>164</v>
      </c>
      <c r="J119" s="20"/>
      <c r="K119" s="16"/>
      <c r="L119" s="16"/>
      <c r="M119" s="269"/>
      <c r="N119" s="269"/>
      <c r="O119" s="17">
        <v>186.2</v>
      </c>
      <c r="P119" s="17" t="s">
        <v>22</v>
      </c>
      <c r="Q119" s="16" t="s">
        <v>20</v>
      </c>
      <c r="R119" s="18"/>
      <c r="S119" s="102">
        <f t="shared" si="2"/>
        <v>186.2</v>
      </c>
      <c r="T119" t="s">
        <v>636</v>
      </c>
      <c r="U119" t="s">
        <v>638</v>
      </c>
      <c r="V119" s="14"/>
      <c r="Z119" s="11"/>
      <c r="AA119" s="14"/>
      <c r="AB119" s="12"/>
      <c r="AC119" s="13"/>
    </row>
    <row r="120" spans="1:29" ht="14.25" customHeight="1" x14ac:dyDescent="0.3">
      <c r="A120" s="230"/>
      <c r="B120" s="230"/>
      <c r="C120" s="367"/>
      <c r="D120" s="365"/>
      <c r="E120" s="365"/>
      <c r="F120" s="164"/>
      <c r="G120" s="273"/>
      <c r="H120" s="274"/>
      <c r="I120" s="15" t="s">
        <v>165</v>
      </c>
      <c r="J120" s="20"/>
      <c r="K120" s="16"/>
      <c r="L120" s="16"/>
      <c r="M120" s="269"/>
      <c r="N120" s="269"/>
      <c r="O120" s="17">
        <v>322.55</v>
      </c>
      <c r="P120" s="17" t="s">
        <v>22</v>
      </c>
      <c r="Q120" s="16" t="s">
        <v>20</v>
      </c>
      <c r="R120" s="18"/>
      <c r="S120" s="102">
        <f t="shared" si="2"/>
        <v>322.55</v>
      </c>
      <c r="T120" t="s">
        <v>636</v>
      </c>
      <c r="U120" t="s">
        <v>638</v>
      </c>
      <c r="V120" s="14"/>
      <c r="Z120" s="11"/>
      <c r="AA120" s="14"/>
      <c r="AB120" s="12"/>
      <c r="AC120" s="13"/>
    </row>
    <row r="121" spans="1:29" ht="14.25" customHeight="1" x14ac:dyDescent="0.3">
      <c r="A121" s="230"/>
      <c r="B121" s="230"/>
      <c r="C121" s="367"/>
      <c r="D121" s="365"/>
      <c r="E121" s="365"/>
      <c r="F121" s="164"/>
      <c r="G121" s="273"/>
      <c r="H121" s="274"/>
      <c r="I121" s="15" t="s">
        <v>166</v>
      </c>
      <c r="J121" s="20"/>
      <c r="K121" s="16"/>
      <c r="L121" s="16"/>
      <c r="M121" s="269"/>
      <c r="N121" s="269"/>
      <c r="O121" s="17">
        <v>10.45</v>
      </c>
      <c r="P121" s="17" t="s">
        <v>22</v>
      </c>
      <c r="Q121" s="16" t="s">
        <v>20</v>
      </c>
      <c r="R121" s="18"/>
      <c r="S121" s="102">
        <f t="shared" si="2"/>
        <v>10.45</v>
      </c>
      <c r="T121" t="s">
        <v>636</v>
      </c>
      <c r="U121" t="s">
        <v>638</v>
      </c>
      <c r="V121" s="14"/>
      <c r="Z121" s="11"/>
      <c r="AA121" s="14"/>
      <c r="AB121" s="12"/>
      <c r="AC121" s="13"/>
    </row>
    <row r="122" spans="1:29" ht="14.25" customHeight="1" x14ac:dyDescent="0.3">
      <c r="A122" s="230"/>
      <c r="B122" s="230"/>
      <c r="C122" s="367"/>
      <c r="D122" s="365"/>
      <c r="E122" s="365"/>
      <c r="F122" s="164"/>
      <c r="G122" s="273"/>
      <c r="H122" s="274"/>
      <c r="I122" s="15" t="s">
        <v>167</v>
      </c>
      <c r="J122" s="20"/>
      <c r="K122" s="16"/>
      <c r="L122" s="16"/>
      <c r="M122" s="269"/>
      <c r="N122" s="269"/>
      <c r="O122" s="17">
        <v>351.02</v>
      </c>
      <c r="P122" s="17" t="s">
        <v>22</v>
      </c>
      <c r="Q122" s="16" t="s">
        <v>20</v>
      </c>
      <c r="R122" s="18"/>
      <c r="S122" s="102">
        <f t="shared" si="2"/>
        <v>351.02</v>
      </c>
      <c r="T122" t="s">
        <v>636</v>
      </c>
      <c r="U122" t="s">
        <v>638</v>
      </c>
      <c r="V122" s="14"/>
      <c r="Z122" s="11"/>
      <c r="AA122" s="14"/>
      <c r="AB122" s="12"/>
      <c r="AC122" s="12"/>
    </row>
    <row r="123" spans="1:29" ht="14.25" customHeight="1" x14ac:dyDescent="0.3">
      <c r="A123" s="230"/>
      <c r="B123" s="230"/>
      <c r="C123" s="367"/>
      <c r="D123" s="365"/>
      <c r="E123" s="365"/>
      <c r="F123" s="164"/>
      <c r="G123" s="275"/>
      <c r="H123" s="276"/>
      <c r="I123" s="15" t="s">
        <v>168</v>
      </c>
      <c r="J123" s="20"/>
      <c r="K123" s="16"/>
      <c r="L123" s="16"/>
      <c r="M123" s="270"/>
      <c r="N123" s="270"/>
      <c r="O123" s="17">
        <v>217.63</v>
      </c>
      <c r="P123" s="17" t="s">
        <v>22</v>
      </c>
      <c r="Q123" s="16" t="s">
        <v>20</v>
      </c>
      <c r="R123" s="18"/>
      <c r="S123" s="102">
        <f t="shared" si="2"/>
        <v>217.63</v>
      </c>
      <c r="T123" t="s">
        <v>636</v>
      </c>
      <c r="U123" t="s">
        <v>638</v>
      </c>
      <c r="V123" s="14"/>
      <c r="Z123" s="11"/>
      <c r="AB123" s="12"/>
      <c r="AC123" s="12"/>
    </row>
    <row r="124" spans="1:29" ht="14.25" customHeight="1" x14ac:dyDescent="0.3">
      <c r="A124" s="230"/>
      <c r="B124" s="230"/>
      <c r="C124" s="367"/>
      <c r="D124" s="365"/>
      <c r="E124" s="365"/>
      <c r="F124" s="164"/>
      <c r="G124" s="271" t="s">
        <v>169</v>
      </c>
      <c r="H124" s="272"/>
      <c r="I124" s="17" t="s">
        <v>170</v>
      </c>
      <c r="J124" s="20"/>
      <c r="K124" s="16"/>
      <c r="L124" s="16"/>
      <c r="M124" s="268">
        <v>1</v>
      </c>
      <c r="N124" s="339" t="s">
        <v>138</v>
      </c>
      <c r="O124" s="17">
        <v>101.05</v>
      </c>
      <c r="P124" s="17" t="s">
        <v>22</v>
      </c>
      <c r="Q124" s="16" t="s">
        <v>20</v>
      </c>
      <c r="R124" s="18"/>
      <c r="S124" s="102">
        <f t="shared" si="2"/>
        <v>101.05</v>
      </c>
      <c r="T124" t="s">
        <v>636</v>
      </c>
      <c r="U124" t="s">
        <v>638</v>
      </c>
    </row>
    <row r="125" spans="1:29" ht="14.25" customHeight="1" x14ac:dyDescent="0.3">
      <c r="A125" s="230"/>
      <c r="B125" s="230"/>
      <c r="C125" s="367"/>
      <c r="D125" s="365"/>
      <c r="E125" s="365"/>
      <c r="F125" s="164"/>
      <c r="G125" s="273"/>
      <c r="H125" s="274"/>
      <c r="I125" s="17" t="s">
        <v>171</v>
      </c>
      <c r="J125" s="20"/>
      <c r="K125" s="16"/>
      <c r="L125" s="16"/>
      <c r="M125" s="269"/>
      <c r="N125" s="340"/>
      <c r="O125" s="17">
        <v>15.91</v>
      </c>
      <c r="P125" s="17" t="s">
        <v>22</v>
      </c>
      <c r="Q125" s="16" t="s">
        <v>20</v>
      </c>
      <c r="R125" s="18"/>
      <c r="S125" s="102">
        <f t="shared" si="2"/>
        <v>15.91</v>
      </c>
      <c r="T125" t="s">
        <v>636</v>
      </c>
      <c r="U125" t="s">
        <v>638</v>
      </c>
    </row>
    <row r="126" spans="1:29" ht="14.25" customHeight="1" x14ac:dyDescent="0.3">
      <c r="A126" s="230"/>
      <c r="B126" s="230"/>
      <c r="C126" s="367"/>
      <c r="D126" s="365"/>
      <c r="E126" s="365"/>
      <c r="F126" s="164"/>
      <c r="G126" s="273"/>
      <c r="H126" s="274"/>
      <c r="I126" s="17" t="s">
        <v>172</v>
      </c>
      <c r="J126" s="20"/>
      <c r="K126" s="16"/>
      <c r="L126" s="16"/>
      <c r="M126" s="269"/>
      <c r="N126" s="340"/>
      <c r="O126" s="17">
        <v>239.15</v>
      </c>
      <c r="P126" s="17" t="s">
        <v>22</v>
      </c>
      <c r="Q126" s="16" t="s">
        <v>20</v>
      </c>
      <c r="R126" s="18"/>
      <c r="S126" s="102">
        <f t="shared" si="2"/>
        <v>239.15</v>
      </c>
      <c r="T126" t="s">
        <v>636</v>
      </c>
      <c r="U126" t="s">
        <v>638</v>
      </c>
    </row>
    <row r="127" spans="1:29" ht="14.25" customHeight="1" x14ac:dyDescent="0.3">
      <c r="A127" s="230"/>
      <c r="B127" s="230"/>
      <c r="C127" s="367"/>
      <c r="D127" s="365"/>
      <c r="E127" s="365"/>
      <c r="F127" s="164"/>
      <c r="G127" s="273"/>
      <c r="H127" s="274"/>
      <c r="I127" s="17" t="s">
        <v>173</v>
      </c>
      <c r="J127" s="20"/>
      <c r="K127" s="16"/>
      <c r="L127" s="16"/>
      <c r="M127" s="269"/>
      <c r="N127" s="340"/>
      <c r="O127" s="17">
        <v>174.46</v>
      </c>
      <c r="P127" s="17" t="s">
        <v>22</v>
      </c>
      <c r="Q127" s="16" t="s">
        <v>20</v>
      </c>
      <c r="R127" s="18"/>
      <c r="S127" s="102">
        <f t="shared" si="2"/>
        <v>174.46</v>
      </c>
      <c r="T127" t="s">
        <v>636</v>
      </c>
      <c r="U127" t="s">
        <v>638</v>
      </c>
    </row>
    <row r="128" spans="1:29" ht="14.25" customHeight="1" x14ac:dyDescent="0.3">
      <c r="A128" s="230"/>
      <c r="B128" s="230"/>
      <c r="C128" s="367"/>
      <c r="D128" s="365"/>
      <c r="E128" s="365"/>
      <c r="F128" s="164"/>
      <c r="G128" s="275"/>
      <c r="H128" s="276"/>
      <c r="I128" s="17" t="s">
        <v>174</v>
      </c>
      <c r="J128" s="20"/>
      <c r="K128" s="16"/>
      <c r="L128" s="16"/>
      <c r="M128" s="270"/>
      <c r="N128" s="341"/>
      <c r="O128" s="17">
        <v>277.14</v>
      </c>
      <c r="P128" s="17" t="s">
        <v>22</v>
      </c>
      <c r="Q128" s="16" t="s">
        <v>20</v>
      </c>
      <c r="R128" s="18"/>
      <c r="S128" s="102">
        <f t="shared" si="2"/>
        <v>277.14</v>
      </c>
      <c r="T128" t="s">
        <v>636</v>
      </c>
      <c r="U128" t="s">
        <v>638</v>
      </c>
    </row>
    <row r="129" spans="1:21" ht="14.25" customHeight="1" x14ac:dyDescent="0.3">
      <c r="A129" s="230"/>
      <c r="B129" s="230"/>
      <c r="C129" s="367"/>
      <c r="D129" s="365"/>
      <c r="E129" s="365"/>
      <c r="F129" s="164"/>
      <c r="G129" s="271" t="s">
        <v>175</v>
      </c>
      <c r="H129" s="272"/>
      <c r="I129" s="17" t="s">
        <v>176</v>
      </c>
      <c r="J129" s="20"/>
      <c r="K129" s="16"/>
      <c r="L129" s="16"/>
      <c r="M129" s="268">
        <v>1</v>
      </c>
      <c r="N129" s="268" t="s">
        <v>138</v>
      </c>
      <c r="O129" s="17">
        <v>127.31</v>
      </c>
      <c r="P129" s="17" t="s">
        <v>22</v>
      </c>
      <c r="Q129" s="16" t="s">
        <v>20</v>
      </c>
      <c r="R129" s="18"/>
      <c r="S129" s="102">
        <f t="shared" si="2"/>
        <v>127.31</v>
      </c>
      <c r="T129" t="s">
        <v>636</v>
      </c>
      <c r="U129" t="s">
        <v>638</v>
      </c>
    </row>
    <row r="130" spans="1:21" ht="14.25" customHeight="1" x14ac:dyDescent="0.3">
      <c r="A130" s="230"/>
      <c r="B130" s="230"/>
      <c r="C130" s="367"/>
      <c r="D130" s="365"/>
      <c r="E130" s="365"/>
      <c r="F130" s="164"/>
      <c r="G130" s="273"/>
      <c r="H130" s="274"/>
      <c r="I130" s="17" t="s">
        <v>177</v>
      </c>
      <c r="J130" s="20"/>
      <c r="K130" s="16"/>
      <c r="L130" s="16"/>
      <c r="M130" s="269"/>
      <c r="N130" s="269"/>
      <c r="O130" s="17">
        <v>72.17</v>
      </c>
      <c r="P130" s="17" t="s">
        <v>22</v>
      </c>
      <c r="Q130" s="16" t="s">
        <v>20</v>
      </c>
      <c r="R130" s="18"/>
      <c r="S130" s="102">
        <f t="shared" si="2"/>
        <v>72.17</v>
      </c>
      <c r="T130" t="s">
        <v>636</v>
      </c>
      <c r="U130" t="s">
        <v>638</v>
      </c>
    </row>
    <row r="131" spans="1:21" ht="14.25" customHeight="1" x14ac:dyDescent="0.3">
      <c r="A131" s="230"/>
      <c r="B131" s="230"/>
      <c r="C131" s="367"/>
      <c r="D131" s="365"/>
      <c r="E131" s="365"/>
      <c r="F131" s="164"/>
      <c r="G131" s="273"/>
      <c r="H131" s="274"/>
      <c r="I131" s="17" t="s">
        <v>178</v>
      </c>
      <c r="J131" s="20"/>
      <c r="K131" s="16"/>
      <c r="L131" s="16"/>
      <c r="M131" s="269"/>
      <c r="N131" s="269"/>
      <c r="O131" s="17">
        <v>141.66</v>
      </c>
      <c r="P131" s="17" t="s">
        <v>22</v>
      </c>
      <c r="Q131" s="16" t="s">
        <v>20</v>
      </c>
      <c r="R131" s="18"/>
      <c r="S131" s="102">
        <f t="shared" si="2"/>
        <v>141.66</v>
      </c>
      <c r="T131" t="s">
        <v>636</v>
      </c>
      <c r="U131" t="s">
        <v>638</v>
      </c>
    </row>
    <row r="132" spans="1:21" ht="14.25" customHeight="1" x14ac:dyDescent="0.3">
      <c r="A132" s="230"/>
      <c r="B132" s="230"/>
      <c r="C132" s="367"/>
      <c r="D132" s="365"/>
      <c r="E132" s="365"/>
      <c r="F132" s="164"/>
      <c r="G132" s="273"/>
      <c r="H132" s="274"/>
      <c r="I132" s="17" t="s">
        <v>179</v>
      </c>
      <c r="J132" s="20"/>
      <c r="K132" s="16"/>
      <c r="L132" s="16"/>
      <c r="M132" s="269"/>
      <c r="N132" s="269"/>
      <c r="O132" s="17">
        <v>13.79</v>
      </c>
      <c r="P132" s="17" t="s">
        <v>22</v>
      </c>
      <c r="Q132" s="16" t="s">
        <v>20</v>
      </c>
      <c r="R132" s="18"/>
      <c r="S132" s="102">
        <f t="shared" si="2"/>
        <v>13.79</v>
      </c>
      <c r="T132" t="s">
        <v>636</v>
      </c>
      <c r="U132" t="s">
        <v>638</v>
      </c>
    </row>
    <row r="133" spans="1:21" ht="14.25" customHeight="1" x14ac:dyDescent="0.3">
      <c r="A133" s="230"/>
      <c r="B133" s="230"/>
      <c r="C133" s="367"/>
      <c r="D133" s="365"/>
      <c r="E133" s="365"/>
      <c r="F133" s="164"/>
      <c r="G133" s="273"/>
      <c r="H133" s="274"/>
      <c r="I133" s="17" t="s">
        <v>180</v>
      </c>
      <c r="J133" s="20"/>
      <c r="K133" s="16"/>
      <c r="L133" s="16"/>
      <c r="M133" s="269"/>
      <c r="N133" s="269"/>
      <c r="O133" s="17">
        <v>118.22</v>
      </c>
      <c r="P133" s="17" t="s">
        <v>22</v>
      </c>
      <c r="Q133" s="16" t="s">
        <v>20</v>
      </c>
      <c r="R133" s="18"/>
      <c r="S133" s="102">
        <f t="shared" si="2"/>
        <v>118.22</v>
      </c>
      <c r="T133" t="s">
        <v>636</v>
      </c>
      <c r="U133" t="s">
        <v>638</v>
      </c>
    </row>
    <row r="134" spans="1:21" ht="14.25" customHeight="1" x14ac:dyDescent="0.3">
      <c r="A134" s="230"/>
      <c r="B134" s="230"/>
      <c r="C134" s="367"/>
      <c r="D134" s="365"/>
      <c r="E134" s="365"/>
      <c r="F134" s="164"/>
      <c r="G134" s="273"/>
      <c r="H134" s="274"/>
      <c r="I134" s="17" t="s">
        <v>181</v>
      </c>
      <c r="J134" s="20"/>
      <c r="K134" s="16"/>
      <c r="L134" s="16"/>
      <c r="M134" s="269"/>
      <c r="N134" s="269"/>
      <c r="O134" s="17">
        <v>14.34</v>
      </c>
      <c r="P134" s="17" t="s">
        <v>22</v>
      </c>
      <c r="Q134" s="16" t="s">
        <v>20</v>
      </c>
      <c r="R134" s="18"/>
      <c r="S134" s="102">
        <f t="shared" si="2"/>
        <v>14.34</v>
      </c>
      <c r="T134" t="s">
        <v>636</v>
      </c>
      <c r="U134" t="s">
        <v>638</v>
      </c>
    </row>
    <row r="135" spans="1:21" ht="14.25" customHeight="1" x14ac:dyDescent="0.3">
      <c r="A135" s="230"/>
      <c r="B135" s="230"/>
      <c r="C135" s="367"/>
      <c r="D135" s="365"/>
      <c r="E135" s="365"/>
      <c r="F135" s="164"/>
      <c r="G135" s="273"/>
      <c r="H135" s="274"/>
      <c r="I135" s="17" t="s">
        <v>182</v>
      </c>
      <c r="J135" s="20"/>
      <c r="K135" s="16"/>
      <c r="L135" s="16"/>
      <c r="M135" s="269"/>
      <c r="N135" s="269"/>
      <c r="O135" s="17">
        <v>216.25</v>
      </c>
      <c r="P135" s="17" t="s">
        <v>22</v>
      </c>
      <c r="Q135" s="16" t="s">
        <v>20</v>
      </c>
      <c r="R135" s="18"/>
      <c r="S135" s="102">
        <f t="shared" si="2"/>
        <v>216.25</v>
      </c>
      <c r="T135" t="s">
        <v>636</v>
      </c>
      <c r="U135" t="s">
        <v>638</v>
      </c>
    </row>
    <row r="136" spans="1:21" ht="14.25" customHeight="1" x14ac:dyDescent="0.3">
      <c r="A136" s="230"/>
      <c r="B136" s="230"/>
      <c r="C136" s="367"/>
      <c r="D136" s="365"/>
      <c r="E136" s="365"/>
      <c r="F136" s="164"/>
      <c r="G136" s="273"/>
      <c r="H136" s="274"/>
      <c r="I136" s="17" t="s">
        <v>183</v>
      </c>
      <c r="J136" s="20"/>
      <c r="K136" s="16"/>
      <c r="L136" s="16"/>
      <c r="M136" s="269"/>
      <c r="N136" s="269"/>
      <c r="O136" s="17">
        <v>72.38</v>
      </c>
      <c r="P136" s="17" t="s">
        <v>22</v>
      </c>
      <c r="Q136" s="16" t="s">
        <v>20</v>
      </c>
      <c r="R136" s="18"/>
      <c r="S136" s="102">
        <f t="shared" si="2"/>
        <v>72.38</v>
      </c>
      <c r="T136" t="s">
        <v>636</v>
      </c>
      <c r="U136" t="s">
        <v>638</v>
      </c>
    </row>
    <row r="137" spans="1:21" ht="14.25" customHeight="1" x14ac:dyDescent="0.3">
      <c r="A137" s="230"/>
      <c r="B137" s="230"/>
      <c r="C137" s="367"/>
      <c r="D137" s="365"/>
      <c r="E137" s="365"/>
      <c r="F137" s="164"/>
      <c r="G137" s="273"/>
      <c r="H137" s="274"/>
      <c r="I137" s="17" t="s">
        <v>184</v>
      </c>
      <c r="J137" s="20"/>
      <c r="K137" s="16"/>
      <c r="L137" s="16"/>
      <c r="M137" s="269"/>
      <c r="N137" s="269"/>
      <c r="O137" s="17">
        <v>452.26</v>
      </c>
      <c r="P137" s="17" t="s">
        <v>22</v>
      </c>
      <c r="Q137" s="16" t="s">
        <v>20</v>
      </c>
      <c r="R137" s="18"/>
      <c r="S137" s="102">
        <f t="shared" si="2"/>
        <v>452.26</v>
      </c>
      <c r="T137" t="s">
        <v>636</v>
      </c>
      <c r="U137" t="s">
        <v>638</v>
      </c>
    </row>
    <row r="138" spans="1:21" ht="14.25" customHeight="1" x14ac:dyDescent="0.3">
      <c r="A138" s="230"/>
      <c r="B138" s="230"/>
      <c r="C138" s="367"/>
      <c r="D138" s="365"/>
      <c r="E138" s="365"/>
      <c r="F138" s="164"/>
      <c r="G138" s="275"/>
      <c r="H138" s="276"/>
      <c r="I138" s="17" t="s">
        <v>185</v>
      </c>
      <c r="J138" s="20"/>
      <c r="K138" s="16"/>
      <c r="L138" s="16"/>
      <c r="M138" s="270"/>
      <c r="N138" s="270"/>
      <c r="O138" s="17">
        <v>13.28</v>
      </c>
      <c r="P138" s="17" t="s">
        <v>22</v>
      </c>
      <c r="Q138" s="16" t="s">
        <v>20</v>
      </c>
      <c r="R138" s="18"/>
      <c r="S138" s="102">
        <f t="shared" si="2"/>
        <v>13.28</v>
      </c>
      <c r="T138" t="s">
        <v>636</v>
      </c>
      <c r="U138" t="s">
        <v>638</v>
      </c>
    </row>
    <row r="139" spans="1:21" ht="14.25" customHeight="1" x14ac:dyDescent="0.3">
      <c r="A139" s="230"/>
      <c r="B139" s="230"/>
      <c r="C139" s="367"/>
      <c r="D139" s="365"/>
      <c r="E139" s="365"/>
      <c r="F139" s="164"/>
      <c r="G139" s="271" t="s">
        <v>186</v>
      </c>
      <c r="H139" s="272"/>
      <c r="I139" s="17" t="s">
        <v>187</v>
      </c>
      <c r="J139" s="20"/>
      <c r="K139" s="16"/>
      <c r="L139" s="16"/>
      <c r="M139" s="268">
        <v>1</v>
      </c>
      <c r="N139" s="268" t="s">
        <v>138</v>
      </c>
      <c r="O139" s="17">
        <v>135.46</v>
      </c>
      <c r="P139" s="17" t="s">
        <v>22</v>
      </c>
      <c r="Q139" s="16" t="s">
        <v>20</v>
      </c>
      <c r="R139" s="18"/>
      <c r="S139" s="102">
        <f t="shared" si="2"/>
        <v>135.46</v>
      </c>
      <c r="T139" t="s">
        <v>636</v>
      </c>
      <c r="U139" t="s">
        <v>638</v>
      </c>
    </row>
    <row r="140" spans="1:21" ht="14.25" customHeight="1" x14ac:dyDescent="0.3">
      <c r="A140" s="230"/>
      <c r="B140" s="230"/>
      <c r="C140" s="367"/>
      <c r="D140" s="365"/>
      <c r="E140" s="365"/>
      <c r="F140" s="164"/>
      <c r="G140" s="273"/>
      <c r="H140" s="274"/>
      <c r="I140" s="17" t="s">
        <v>188</v>
      </c>
      <c r="J140" s="20"/>
      <c r="K140" s="16"/>
      <c r="L140" s="16"/>
      <c r="M140" s="269"/>
      <c r="N140" s="269"/>
      <c r="O140" s="17">
        <v>14.67</v>
      </c>
      <c r="P140" s="17" t="s">
        <v>22</v>
      </c>
      <c r="Q140" s="16" t="s">
        <v>20</v>
      </c>
      <c r="R140" s="18"/>
      <c r="S140" s="102">
        <f t="shared" si="2"/>
        <v>14.67</v>
      </c>
      <c r="T140" t="s">
        <v>636</v>
      </c>
      <c r="U140" t="s">
        <v>638</v>
      </c>
    </row>
    <row r="141" spans="1:21" ht="14.25" customHeight="1" x14ac:dyDescent="0.3">
      <c r="A141" s="230"/>
      <c r="B141" s="230"/>
      <c r="C141" s="367"/>
      <c r="D141" s="365"/>
      <c r="E141" s="365"/>
      <c r="F141" s="164"/>
      <c r="G141" s="273"/>
      <c r="H141" s="274"/>
      <c r="I141" s="17" t="s">
        <v>189</v>
      </c>
      <c r="J141" s="20"/>
      <c r="K141" s="16"/>
      <c r="L141" s="16"/>
      <c r="M141" s="269"/>
      <c r="N141" s="269"/>
      <c r="O141" s="17">
        <v>140.59</v>
      </c>
      <c r="P141" s="17" t="s">
        <v>22</v>
      </c>
      <c r="Q141" s="16" t="s">
        <v>20</v>
      </c>
      <c r="R141" s="18"/>
      <c r="S141" s="102">
        <f t="shared" si="2"/>
        <v>140.59</v>
      </c>
      <c r="T141" t="s">
        <v>636</v>
      </c>
      <c r="U141" t="s">
        <v>638</v>
      </c>
    </row>
    <row r="142" spans="1:21" ht="14.25" customHeight="1" x14ac:dyDescent="0.3">
      <c r="A142" s="230"/>
      <c r="B142" s="230"/>
      <c r="C142" s="367"/>
      <c r="D142" s="365"/>
      <c r="E142" s="365"/>
      <c r="F142" s="164"/>
      <c r="G142" s="273"/>
      <c r="H142" s="274"/>
      <c r="I142" s="17" t="s">
        <v>190</v>
      </c>
      <c r="J142" s="20"/>
      <c r="K142" s="16"/>
      <c r="L142" s="16"/>
      <c r="M142" s="269"/>
      <c r="N142" s="269"/>
      <c r="O142" s="17">
        <v>20</v>
      </c>
      <c r="P142" s="17" t="s">
        <v>22</v>
      </c>
      <c r="Q142" s="16" t="s">
        <v>20</v>
      </c>
      <c r="R142" s="18"/>
      <c r="S142" s="102">
        <f t="shared" si="2"/>
        <v>20</v>
      </c>
      <c r="T142" t="s">
        <v>636</v>
      </c>
      <c r="U142" t="s">
        <v>638</v>
      </c>
    </row>
    <row r="143" spans="1:21" ht="14.25" customHeight="1" x14ac:dyDescent="0.3">
      <c r="A143" s="230"/>
      <c r="B143" s="230"/>
      <c r="C143" s="367"/>
      <c r="D143" s="365"/>
      <c r="E143" s="365"/>
      <c r="F143" s="164"/>
      <c r="G143" s="273"/>
      <c r="H143" s="274"/>
      <c r="I143" s="17" t="s">
        <v>191</v>
      </c>
      <c r="J143" s="20"/>
      <c r="K143" s="16"/>
      <c r="L143" s="16"/>
      <c r="M143" s="269"/>
      <c r="N143" s="269"/>
      <c r="O143" s="17">
        <v>153.01</v>
      </c>
      <c r="P143" s="17" t="s">
        <v>22</v>
      </c>
      <c r="Q143" s="16" t="s">
        <v>20</v>
      </c>
      <c r="R143" s="18"/>
      <c r="S143" s="102">
        <f t="shared" si="2"/>
        <v>153.01</v>
      </c>
      <c r="T143" t="s">
        <v>636</v>
      </c>
      <c r="U143" t="s">
        <v>638</v>
      </c>
    </row>
    <row r="144" spans="1:21" ht="14.25" customHeight="1" x14ac:dyDescent="0.3">
      <c r="A144" s="230"/>
      <c r="B144" s="230"/>
      <c r="C144" s="367"/>
      <c r="D144" s="365"/>
      <c r="E144" s="365"/>
      <c r="F144" s="164"/>
      <c r="G144" s="273"/>
      <c r="H144" s="274"/>
      <c r="I144" s="17" t="s">
        <v>192</v>
      </c>
      <c r="J144" s="20"/>
      <c r="K144" s="16"/>
      <c r="L144" s="16"/>
      <c r="M144" s="269"/>
      <c r="N144" s="269"/>
      <c r="O144" s="17">
        <v>24.54</v>
      </c>
      <c r="P144" s="17" t="s">
        <v>22</v>
      </c>
      <c r="Q144" s="16" t="s">
        <v>20</v>
      </c>
      <c r="R144" s="18"/>
      <c r="S144" s="102">
        <f t="shared" si="2"/>
        <v>24.54</v>
      </c>
      <c r="T144" t="s">
        <v>636</v>
      </c>
      <c r="U144" t="s">
        <v>638</v>
      </c>
    </row>
    <row r="145" spans="1:21" ht="14.25" customHeight="1" x14ac:dyDescent="0.3">
      <c r="A145" s="230"/>
      <c r="B145" s="230"/>
      <c r="C145" s="367"/>
      <c r="D145" s="365"/>
      <c r="E145" s="365"/>
      <c r="F145" s="164"/>
      <c r="G145" s="273"/>
      <c r="H145" s="274"/>
      <c r="I145" s="17" t="s">
        <v>193</v>
      </c>
      <c r="J145" s="20"/>
      <c r="K145" s="16"/>
      <c r="L145" s="16"/>
      <c r="M145" s="269"/>
      <c r="N145" s="269"/>
      <c r="O145" s="17">
        <v>25.67</v>
      </c>
      <c r="P145" s="17" t="s">
        <v>22</v>
      </c>
      <c r="Q145" s="16" t="s">
        <v>20</v>
      </c>
      <c r="R145" s="18"/>
      <c r="S145" s="102">
        <f t="shared" si="2"/>
        <v>25.67</v>
      </c>
      <c r="T145" t="s">
        <v>636</v>
      </c>
      <c r="U145" t="s">
        <v>638</v>
      </c>
    </row>
    <row r="146" spans="1:21" ht="14.25" customHeight="1" x14ac:dyDescent="0.3">
      <c r="A146" s="230"/>
      <c r="B146" s="230"/>
      <c r="C146" s="367"/>
      <c r="D146" s="365"/>
      <c r="E146" s="365"/>
      <c r="F146" s="164"/>
      <c r="G146" s="273"/>
      <c r="H146" s="274"/>
      <c r="I146" s="17" t="s">
        <v>194</v>
      </c>
      <c r="J146" s="20"/>
      <c r="K146" s="16"/>
      <c r="L146" s="16"/>
      <c r="M146" s="269"/>
      <c r="N146" s="269"/>
      <c r="O146" s="17">
        <v>292.69</v>
      </c>
      <c r="P146" s="17" t="s">
        <v>22</v>
      </c>
      <c r="Q146" s="16" t="s">
        <v>20</v>
      </c>
      <c r="R146" s="18"/>
      <c r="S146" s="102">
        <f t="shared" si="2"/>
        <v>292.69</v>
      </c>
      <c r="T146" t="s">
        <v>636</v>
      </c>
      <c r="U146" t="s">
        <v>638</v>
      </c>
    </row>
    <row r="147" spans="1:21" ht="14.25" customHeight="1" x14ac:dyDescent="0.3">
      <c r="A147" s="230"/>
      <c r="B147" s="230"/>
      <c r="C147" s="367"/>
      <c r="D147" s="365"/>
      <c r="E147" s="365"/>
      <c r="F147" s="164"/>
      <c r="G147" s="273"/>
      <c r="H147" s="274"/>
      <c r="I147" s="17" t="s">
        <v>195</v>
      </c>
      <c r="J147" s="20"/>
      <c r="K147" s="16"/>
      <c r="L147" s="16"/>
      <c r="M147" s="269"/>
      <c r="N147" s="269"/>
      <c r="O147" s="17">
        <v>159.76</v>
      </c>
      <c r="P147" s="17" t="s">
        <v>22</v>
      </c>
      <c r="Q147" s="16" t="s">
        <v>20</v>
      </c>
      <c r="R147" s="18"/>
      <c r="S147" s="102">
        <f t="shared" si="2"/>
        <v>159.76</v>
      </c>
      <c r="T147" t="s">
        <v>636</v>
      </c>
      <c r="U147" t="s">
        <v>638</v>
      </c>
    </row>
    <row r="148" spans="1:21" ht="14.25" customHeight="1" x14ac:dyDescent="0.3">
      <c r="A148" s="230"/>
      <c r="B148" s="230"/>
      <c r="C148" s="367"/>
      <c r="D148" s="365"/>
      <c r="E148" s="365"/>
      <c r="F148" s="164"/>
      <c r="G148" s="273"/>
      <c r="H148" s="274"/>
      <c r="I148" s="17" t="s">
        <v>196</v>
      </c>
      <c r="J148" s="20"/>
      <c r="K148" s="16"/>
      <c r="L148" s="16"/>
      <c r="M148" s="269"/>
      <c r="N148" s="269"/>
      <c r="O148" s="17">
        <v>89.48</v>
      </c>
      <c r="P148" s="17" t="s">
        <v>22</v>
      </c>
      <c r="Q148" s="16" t="s">
        <v>20</v>
      </c>
      <c r="R148" s="18"/>
      <c r="S148" s="102">
        <f t="shared" si="2"/>
        <v>89.48</v>
      </c>
      <c r="T148" t="s">
        <v>636</v>
      </c>
      <c r="U148" t="s">
        <v>638</v>
      </c>
    </row>
    <row r="149" spans="1:21" ht="14.25" customHeight="1" x14ac:dyDescent="0.3">
      <c r="A149" s="230"/>
      <c r="B149" s="230"/>
      <c r="C149" s="367"/>
      <c r="D149" s="365"/>
      <c r="E149" s="365"/>
      <c r="F149" s="164"/>
      <c r="G149" s="273"/>
      <c r="H149" s="274"/>
      <c r="I149" s="17" t="s">
        <v>197</v>
      </c>
      <c r="J149" s="20"/>
      <c r="K149" s="16"/>
      <c r="L149" s="16"/>
      <c r="M149" s="269"/>
      <c r="N149" s="269"/>
      <c r="O149" s="17">
        <v>23.11</v>
      </c>
      <c r="P149" s="17" t="s">
        <v>22</v>
      </c>
      <c r="Q149" s="16" t="s">
        <v>20</v>
      </c>
      <c r="R149" s="18"/>
      <c r="S149" s="102">
        <f t="shared" si="2"/>
        <v>23.11</v>
      </c>
      <c r="T149" t="s">
        <v>636</v>
      </c>
      <c r="U149" t="s">
        <v>638</v>
      </c>
    </row>
    <row r="150" spans="1:21" ht="14.25" customHeight="1" x14ac:dyDescent="0.3">
      <c r="A150" s="230"/>
      <c r="B150" s="230"/>
      <c r="C150" s="367"/>
      <c r="D150" s="365"/>
      <c r="E150" s="365"/>
      <c r="F150" s="164"/>
      <c r="G150" s="273"/>
      <c r="H150" s="274"/>
      <c r="I150" s="17" t="s">
        <v>198</v>
      </c>
      <c r="J150" s="20"/>
      <c r="K150" s="16"/>
      <c r="L150" s="16"/>
      <c r="M150" s="269"/>
      <c r="N150" s="269"/>
      <c r="O150" s="17">
        <v>42.38</v>
      </c>
      <c r="P150" s="17" t="s">
        <v>22</v>
      </c>
      <c r="Q150" s="16" t="s">
        <v>20</v>
      </c>
      <c r="R150" s="18"/>
      <c r="S150" s="102">
        <f t="shared" si="2"/>
        <v>42.38</v>
      </c>
      <c r="T150" t="s">
        <v>636</v>
      </c>
      <c r="U150" t="s">
        <v>638</v>
      </c>
    </row>
    <row r="151" spans="1:21" ht="14.25" customHeight="1" x14ac:dyDescent="0.3">
      <c r="A151" s="230"/>
      <c r="B151" s="230"/>
      <c r="C151" s="367"/>
      <c r="D151" s="365"/>
      <c r="E151" s="365"/>
      <c r="F151" s="164"/>
      <c r="G151" s="273"/>
      <c r="H151" s="274"/>
      <c r="I151" s="17" t="s">
        <v>199</v>
      </c>
      <c r="J151" s="20"/>
      <c r="K151" s="16"/>
      <c r="L151" s="16"/>
      <c r="M151" s="269"/>
      <c r="N151" s="269"/>
      <c r="O151" s="17">
        <v>10.31</v>
      </c>
      <c r="P151" s="17" t="s">
        <v>22</v>
      </c>
      <c r="Q151" s="16" t="s">
        <v>20</v>
      </c>
      <c r="R151" s="18"/>
      <c r="S151" s="102">
        <f t="shared" si="2"/>
        <v>10.31</v>
      </c>
      <c r="T151" t="s">
        <v>636</v>
      </c>
      <c r="U151" t="s">
        <v>638</v>
      </c>
    </row>
    <row r="152" spans="1:21" ht="14.25" customHeight="1" x14ac:dyDescent="0.3">
      <c r="A152" s="230"/>
      <c r="B152" s="230"/>
      <c r="C152" s="367"/>
      <c r="D152" s="365"/>
      <c r="E152" s="365"/>
      <c r="F152" s="164"/>
      <c r="G152" s="273"/>
      <c r="H152" s="274"/>
      <c r="I152" s="17" t="s">
        <v>200</v>
      </c>
      <c r="J152" s="20"/>
      <c r="K152" s="16"/>
      <c r="L152" s="16"/>
      <c r="M152" s="269"/>
      <c r="N152" s="269"/>
      <c r="O152" s="17">
        <v>87.4</v>
      </c>
      <c r="P152" s="17" t="s">
        <v>22</v>
      </c>
      <c r="Q152" s="16" t="s">
        <v>20</v>
      </c>
      <c r="R152" s="18"/>
      <c r="S152" s="102">
        <f t="shared" si="2"/>
        <v>87.4</v>
      </c>
      <c r="T152" t="s">
        <v>636</v>
      </c>
      <c r="U152" t="s">
        <v>638</v>
      </c>
    </row>
    <row r="153" spans="1:21" ht="14.25" customHeight="1" x14ac:dyDescent="0.3">
      <c r="A153" s="230"/>
      <c r="B153" s="230"/>
      <c r="C153" s="367"/>
      <c r="D153" s="365"/>
      <c r="E153" s="365"/>
      <c r="F153" s="164"/>
      <c r="G153" s="273"/>
      <c r="H153" s="274"/>
      <c r="I153" s="17" t="s">
        <v>201</v>
      </c>
      <c r="J153" s="20"/>
      <c r="K153" s="16"/>
      <c r="L153" s="16"/>
      <c r="M153" s="269"/>
      <c r="N153" s="269"/>
      <c r="O153" s="17">
        <v>14</v>
      </c>
      <c r="P153" s="17" t="s">
        <v>22</v>
      </c>
      <c r="Q153" s="16" t="s">
        <v>20</v>
      </c>
      <c r="R153" s="18"/>
      <c r="S153" s="102">
        <f t="shared" si="2"/>
        <v>14</v>
      </c>
      <c r="T153" t="s">
        <v>636</v>
      </c>
      <c r="U153" t="s">
        <v>638</v>
      </c>
    </row>
    <row r="154" spans="1:21" ht="14.25" customHeight="1" x14ac:dyDescent="0.3">
      <c r="A154" s="230"/>
      <c r="B154" s="230"/>
      <c r="C154" s="367"/>
      <c r="D154" s="365"/>
      <c r="E154" s="365"/>
      <c r="F154" s="164"/>
      <c r="G154" s="273"/>
      <c r="H154" s="274"/>
      <c r="I154" s="17" t="s">
        <v>202</v>
      </c>
      <c r="J154" s="20"/>
      <c r="K154" s="16"/>
      <c r="L154" s="16"/>
      <c r="M154" s="269"/>
      <c r="N154" s="269"/>
      <c r="O154" s="17">
        <v>132.88</v>
      </c>
      <c r="P154" s="17" t="s">
        <v>22</v>
      </c>
      <c r="Q154" s="16" t="s">
        <v>20</v>
      </c>
      <c r="R154" s="18"/>
      <c r="S154" s="102">
        <f t="shared" si="2"/>
        <v>132.88</v>
      </c>
      <c r="T154" t="s">
        <v>636</v>
      </c>
      <c r="U154" t="s">
        <v>638</v>
      </c>
    </row>
    <row r="155" spans="1:21" ht="14.25" customHeight="1" x14ac:dyDescent="0.3">
      <c r="A155" s="230"/>
      <c r="B155" s="230"/>
      <c r="C155" s="367"/>
      <c r="D155" s="365"/>
      <c r="E155" s="365"/>
      <c r="F155" s="164"/>
      <c r="G155" s="273"/>
      <c r="H155" s="274"/>
      <c r="I155" s="17" t="s">
        <v>203</v>
      </c>
      <c r="J155" s="20"/>
      <c r="K155" s="16"/>
      <c r="L155" s="16"/>
      <c r="M155" s="269"/>
      <c r="N155" s="269"/>
      <c r="O155" s="17">
        <v>21.98</v>
      </c>
      <c r="P155" s="17" t="s">
        <v>22</v>
      </c>
      <c r="Q155" s="16" t="s">
        <v>20</v>
      </c>
      <c r="R155" s="18"/>
      <c r="S155" s="102">
        <f t="shared" si="2"/>
        <v>21.98</v>
      </c>
      <c r="T155" t="s">
        <v>636</v>
      </c>
      <c r="U155" t="s">
        <v>638</v>
      </c>
    </row>
    <row r="156" spans="1:21" ht="14.25" customHeight="1" x14ac:dyDescent="0.3">
      <c r="A156" s="230"/>
      <c r="B156" s="230"/>
      <c r="C156" s="367"/>
      <c r="D156" s="365"/>
      <c r="E156" s="365"/>
      <c r="F156" s="164"/>
      <c r="G156" s="273"/>
      <c r="H156" s="274"/>
      <c r="I156" s="17" t="s">
        <v>204</v>
      </c>
      <c r="J156" s="20"/>
      <c r="K156" s="16"/>
      <c r="L156" s="16"/>
      <c r="M156" s="269"/>
      <c r="N156" s="269"/>
      <c r="O156" s="17">
        <v>29.7</v>
      </c>
      <c r="P156" s="17" t="s">
        <v>22</v>
      </c>
      <c r="Q156" s="16" t="s">
        <v>20</v>
      </c>
      <c r="R156" s="18"/>
      <c r="S156" s="102">
        <f t="shared" si="2"/>
        <v>29.7</v>
      </c>
      <c r="T156" t="s">
        <v>636</v>
      </c>
      <c r="U156" t="s">
        <v>638</v>
      </c>
    </row>
    <row r="157" spans="1:21" ht="14.25" customHeight="1" x14ac:dyDescent="0.3">
      <c r="A157" s="230"/>
      <c r="B157" s="230"/>
      <c r="C157" s="367"/>
      <c r="D157" s="365"/>
      <c r="E157" s="365"/>
      <c r="F157" s="164"/>
      <c r="G157" s="273"/>
      <c r="H157" s="274"/>
      <c r="I157" s="17" t="s">
        <v>205</v>
      </c>
      <c r="J157" s="20"/>
      <c r="K157" s="16"/>
      <c r="L157" s="16"/>
      <c r="M157" s="269"/>
      <c r="N157" s="269"/>
      <c r="O157" s="17">
        <v>6.84</v>
      </c>
      <c r="P157" s="17" t="s">
        <v>22</v>
      </c>
      <c r="Q157" s="16" t="s">
        <v>20</v>
      </c>
      <c r="R157" s="18"/>
      <c r="S157" s="102">
        <f t="shared" si="2"/>
        <v>6.84</v>
      </c>
      <c r="T157" t="s">
        <v>636</v>
      </c>
      <c r="U157" t="s">
        <v>638</v>
      </c>
    </row>
    <row r="158" spans="1:21" ht="14.25" customHeight="1" x14ac:dyDescent="0.3">
      <c r="A158" s="230"/>
      <c r="B158" s="230"/>
      <c r="C158" s="367"/>
      <c r="D158" s="365"/>
      <c r="E158" s="365"/>
      <c r="F158" s="164"/>
      <c r="G158" s="275"/>
      <c r="H158" s="276"/>
      <c r="I158" s="17" t="s">
        <v>206</v>
      </c>
      <c r="J158" s="20"/>
      <c r="K158" s="16"/>
      <c r="L158" s="16"/>
      <c r="M158" s="270"/>
      <c r="N158" s="270"/>
      <c r="O158" s="17">
        <v>192.31</v>
      </c>
      <c r="P158" s="17" t="s">
        <v>22</v>
      </c>
      <c r="Q158" s="16" t="s">
        <v>20</v>
      </c>
      <c r="R158" s="18"/>
      <c r="S158" s="102">
        <f t="shared" ref="S158:S221" si="3">O158</f>
        <v>192.31</v>
      </c>
      <c r="T158" t="s">
        <v>636</v>
      </c>
      <c r="U158" t="s">
        <v>638</v>
      </c>
    </row>
    <row r="159" spans="1:21" ht="14.25" customHeight="1" x14ac:dyDescent="0.3">
      <c r="A159" s="230"/>
      <c r="B159" s="230"/>
      <c r="C159" s="367"/>
      <c r="D159" s="365"/>
      <c r="E159" s="365"/>
      <c r="F159" s="164"/>
      <c r="G159" s="277" t="s">
        <v>207</v>
      </c>
      <c r="H159" s="278"/>
      <c r="I159" s="17" t="s">
        <v>208</v>
      </c>
      <c r="J159" s="20"/>
      <c r="K159" s="16"/>
      <c r="L159" s="16"/>
      <c r="M159" s="15">
        <v>1</v>
      </c>
      <c r="N159" s="15" t="s">
        <v>138</v>
      </c>
      <c r="O159" s="17">
        <v>142.82</v>
      </c>
      <c r="P159" s="17" t="s">
        <v>22</v>
      </c>
      <c r="Q159" s="16" t="s">
        <v>20</v>
      </c>
      <c r="R159" s="18"/>
      <c r="S159" s="102">
        <f t="shared" si="3"/>
        <v>142.82</v>
      </c>
      <c r="T159" t="s">
        <v>636</v>
      </c>
      <c r="U159" t="s">
        <v>638</v>
      </c>
    </row>
    <row r="160" spans="1:21" ht="14.25" customHeight="1" x14ac:dyDescent="0.3">
      <c r="A160" s="230"/>
      <c r="B160" s="230"/>
      <c r="C160" s="367"/>
      <c r="D160" s="365"/>
      <c r="E160" s="365"/>
      <c r="F160" s="164"/>
      <c r="G160" s="271" t="s">
        <v>209</v>
      </c>
      <c r="H160" s="272"/>
      <c r="I160" s="17" t="s">
        <v>210</v>
      </c>
      <c r="J160" s="20"/>
      <c r="K160" s="16"/>
      <c r="L160" s="16"/>
      <c r="M160" s="268">
        <v>1</v>
      </c>
      <c r="N160" s="268" t="s">
        <v>138</v>
      </c>
      <c r="O160" s="17">
        <v>94.82</v>
      </c>
      <c r="P160" s="17" t="s">
        <v>22</v>
      </c>
      <c r="Q160" s="16" t="s">
        <v>20</v>
      </c>
      <c r="R160" s="18"/>
      <c r="S160" s="102">
        <f t="shared" si="3"/>
        <v>94.82</v>
      </c>
      <c r="T160" t="s">
        <v>636</v>
      </c>
      <c r="U160" t="s">
        <v>638</v>
      </c>
    </row>
    <row r="161" spans="1:21" ht="14.25" customHeight="1" x14ac:dyDescent="0.3">
      <c r="A161" s="230"/>
      <c r="B161" s="230"/>
      <c r="C161" s="367"/>
      <c r="D161" s="365"/>
      <c r="E161" s="365"/>
      <c r="F161" s="164"/>
      <c r="G161" s="275"/>
      <c r="H161" s="276"/>
      <c r="I161" s="17" t="s">
        <v>211</v>
      </c>
      <c r="J161" s="20"/>
      <c r="K161" s="16"/>
      <c r="L161" s="16"/>
      <c r="M161" s="270"/>
      <c r="N161" s="270"/>
      <c r="O161" s="17">
        <v>53</v>
      </c>
      <c r="P161" s="17" t="s">
        <v>22</v>
      </c>
      <c r="Q161" s="16" t="s">
        <v>20</v>
      </c>
      <c r="R161" s="18"/>
      <c r="S161" s="102">
        <f t="shared" si="3"/>
        <v>53</v>
      </c>
      <c r="T161" t="s">
        <v>636</v>
      </c>
      <c r="U161" t="s">
        <v>638</v>
      </c>
    </row>
    <row r="162" spans="1:21" ht="14.25" customHeight="1" x14ac:dyDescent="0.3">
      <c r="A162" s="230"/>
      <c r="B162" s="230"/>
      <c r="C162" s="367"/>
      <c r="D162" s="365"/>
      <c r="E162" s="365"/>
      <c r="F162" s="164"/>
      <c r="G162" s="271" t="s">
        <v>212</v>
      </c>
      <c r="H162" s="272"/>
      <c r="I162" s="17" t="s">
        <v>213</v>
      </c>
      <c r="J162" s="20"/>
      <c r="K162" s="16"/>
      <c r="L162" s="16"/>
      <c r="M162" s="268">
        <v>1</v>
      </c>
      <c r="N162" s="268" t="s">
        <v>138</v>
      </c>
      <c r="O162" s="17">
        <v>4.34</v>
      </c>
      <c r="P162" s="17" t="s">
        <v>22</v>
      </c>
      <c r="Q162" s="16" t="s">
        <v>20</v>
      </c>
      <c r="R162" s="18"/>
      <c r="S162" s="102">
        <f t="shared" si="3"/>
        <v>4.34</v>
      </c>
      <c r="T162" t="s">
        <v>636</v>
      </c>
      <c r="U162" t="s">
        <v>638</v>
      </c>
    </row>
    <row r="163" spans="1:21" ht="14.25" customHeight="1" x14ac:dyDescent="0.3">
      <c r="A163" s="230"/>
      <c r="B163" s="230"/>
      <c r="C163" s="367"/>
      <c r="D163" s="365"/>
      <c r="E163" s="365"/>
      <c r="F163" s="164"/>
      <c r="G163" s="273"/>
      <c r="H163" s="274"/>
      <c r="I163" s="17" t="s">
        <v>214</v>
      </c>
      <c r="J163" s="20"/>
      <c r="K163" s="16"/>
      <c r="L163" s="16"/>
      <c r="M163" s="269"/>
      <c r="N163" s="269"/>
      <c r="O163" s="17">
        <v>3.49</v>
      </c>
      <c r="P163" s="17" t="s">
        <v>22</v>
      </c>
      <c r="Q163" s="16" t="s">
        <v>20</v>
      </c>
      <c r="R163" s="18"/>
      <c r="S163" s="102">
        <f t="shared" si="3"/>
        <v>3.49</v>
      </c>
      <c r="T163" t="s">
        <v>636</v>
      </c>
      <c r="U163" t="s">
        <v>638</v>
      </c>
    </row>
    <row r="164" spans="1:21" ht="14.25" customHeight="1" x14ac:dyDescent="0.3">
      <c r="A164" s="230"/>
      <c r="B164" s="230"/>
      <c r="C164" s="367"/>
      <c r="D164" s="365"/>
      <c r="E164" s="365"/>
      <c r="F164" s="164"/>
      <c r="G164" s="273"/>
      <c r="H164" s="274"/>
      <c r="I164" s="17" t="s">
        <v>215</v>
      </c>
      <c r="J164" s="20"/>
      <c r="K164" s="16"/>
      <c r="L164" s="16"/>
      <c r="M164" s="269"/>
      <c r="N164" s="269"/>
      <c r="O164" s="17">
        <v>33.340000000000003</v>
      </c>
      <c r="P164" s="17" t="s">
        <v>22</v>
      </c>
      <c r="Q164" s="16" t="s">
        <v>20</v>
      </c>
      <c r="R164" s="18"/>
      <c r="S164" s="102">
        <f t="shared" si="3"/>
        <v>33.340000000000003</v>
      </c>
      <c r="T164" t="s">
        <v>636</v>
      </c>
      <c r="U164" t="s">
        <v>638</v>
      </c>
    </row>
    <row r="165" spans="1:21" ht="14.25" customHeight="1" x14ac:dyDescent="0.3">
      <c r="A165" s="230"/>
      <c r="B165" s="230"/>
      <c r="C165" s="367"/>
      <c r="D165" s="365"/>
      <c r="E165" s="365"/>
      <c r="F165" s="164"/>
      <c r="G165" s="275"/>
      <c r="H165" s="276"/>
      <c r="I165" s="17" t="s">
        <v>216</v>
      </c>
      <c r="J165" s="20"/>
      <c r="K165" s="16"/>
      <c r="L165" s="16"/>
      <c r="M165" s="270"/>
      <c r="N165" s="270"/>
      <c r="O165" s="17">
        <v>6.22</v>
      </c>
      <c r="P165" s="17" t="s">
        <v>22</v>
      </c>
      <c r="Q165" s="16" t="s">
        <v>20</v>
      </c>
      <c r="R165" s="18"/>
      <c r="S165" s="102">
        <f t="shared" si="3"/>
        <v>6.22</v>
      </c>
      <c r="T165" t="s">
        <v>636</v>
      </c>
      <c r="U165" t="s">
        <v>638</v>
      </c>
    </row>
    <row r="166" spans="1:21" ht="14.25" customHeight="1" x14ac:dyDescent="0.3">
      <c r="A166" s="230"/>
      <c r="B166" s="230"/>
      <c r="C166" s="367"/>
      <c r="D166" s="365"/>
      <c r="E166" s="365"/>
      <c r="F166" s="164"/>
      <c r="G166" s="271" t="s">
        <v>217</v>
      </c>
      <c r="H166" s="272"/>
      <c r="I166" s="17" t="s">
        <v>218</v>
      </c>
      <c r="J166" s="20"/>
      <c r="K166" s="16"/>
      <c r="L166" s="16"/>
      <c r="M166" s="268">
        <v>1</v>
      </c>
      <c r="N166" s="268" t="s">
        <v>138</v>
      </c>
      <c r="O166" s="17">
        <v>146.04</v>
      </c>
      <c r="P166" s="17" t="s">
        <v>22</v>
      </c>
      <c r="Q166" s="16" t="s">
        <v>20</v>
      </c>
      <c r="R166" s="18"/>
      <c r="S166" s="102">
        <f t="shared" si="3"/>
        <v>146.04</v>
      </c>
      <c r="T166" t="s">
        <v>636</v>
      </c>
      <c r="U166" t="s">
        <v>638</v>
      </c>
    </row>
    <row r="167" spans="1:21" ht="14.25" customHeight="1" x14ac:dyDescent="0.3">
      <c r="A167" s="230"/>
      <c r="B167" s="230"/>
      <c r="C167" s="367"/>
      <c r="D167" s="365"/>
      <c r="E167" s="365"/>
      <c r="F167" s="164"/>
      <c r="G167" s="273"/>
      <c r="H167" s="274"/>
      <c r="I167" s="17" t="s">
        <v>219</v>
      </c>
      <c r="J167" s="20"/>
      <c r="K167" s="16"/>
      <c r="L167" s="16"/>
      <c r="M167" s="269"/>
      <c r="N167" s="269"/>
      <c r="O167" s="17">
        <v>7.98</v>
      </c>
      <c r="P167" s="17" t="s">
        <v>22</v>
      </c>
      <c r="Q167" s="16" t="s">
        <v>20</v>
      </c>
      <c r="R167" s="18"/>
      <c r="S167" s="102">
        <f t="shared" si="3"/>
        <v>7.98</v>
      </c>
      <c r="T167" t="s">
        <v>636</v>
      </c>
      <c r="U167" t="s">
        <v>638</v>
      </c>
    </row>
    <row r="168" spans="1:21" ht="14.25" customHeight="1" x14ac:dyDescent="0.3">
      <c r="A168" s="230"/>
      <c r="B168" s="230"/>
      <c r="C168" s="367"/>
      <c r="D168" s="365"/>
      <c r="E168" s="365"/>
      <c r="F168" s="164"/>
      <c r="G168" s="273"/>
      <c r="H168" s="274"/>
      <c r="I168" s="17" t="s">
        <v>220</v>
      </c>
      <c r="J168" s="20"/>
      <c r="K168" s="16"/>
      <c r="L168" s="16"/>
      <c r="M168" s="269"/>
      <c r="N168" s="269"/>
      <c r="O168" s="17">
        <v>109.29</v>
      </c>
      <c r="P168" s="17" t="s">
        <v>22</v>
      </c>
      <c r="Q168" s="16" t="s">
        <v>20</v>
      </c>
      <c r="R168" s="18"/>
      <c r="S168" s="102">
        <f t="shared" si="3"/>
        <v>109.29</v>
      </c>
      <c r="T168" t="s">
        <v>636</v>
      </c>
      <c r="U168" t="s">
        <v>638</v>
      </c>
    </row>
    <row r="169" spans="1:21" ht="14.25" customHeight="1" x14ac:dyDescent="0.3">
      <c r="A169" s="230"/>
      <c r="B169" s="230"/>
      <c r="C169" s="367"/>
      <c r="D169" s="365"/>
      <c r="E169" s="365"/>
      <c r="F169" s="164"/>
      <c r="G169" s="273"/>
      <c r="H169" s="274"/>
      <c r="I169" s="17" t="s">
        <v>221</v>
      </c>
      <c r="J169" s="20"/>
      <c r="K169" s="16"/>
      <c r="L169" s="16"/>
      <c r="M169" s="269"/>
      <c r="N169" s="269"/>
      <c r="O169" s="17">
        <v>8.9600000000000009</v>
      </c>
      <c r="P169" s="17" t="s">
        <v>22</v>
      </c>
      <c r="Q169" s="16" t="s">
        <v>20</v>
      </c>
      <c r="R169" s="18"/>
      <c r="S169" s="102">
        <f t="shared" si="3"/>
        <v>8.9600000000000009</v>
      </c>
      <c r="T169" t="s">
        <v>636</v>
      </c>
      <c r="U169" t="s">
        <v>638</v>
      </c>
    </row>
    <row r="170" spans="1:21" ht="14.25" customHeight="1" x14ac:dyDescent="0.3">
      <c r="A170" s="230"/>
      <c r="B170" s="230"/>
      <c r="C170" s="367"/>
      <c r="D170" s="365"/>
      <c r="E170" s="365"/>
      <c r="F170" s="164"/>
      <c r="G170" s="273"/>
      <c r="H170" s="274"/>
      <c r="I170" s="17" t="s">
        <v>222</v>
      </c>
      <c r="J170" s="20"/>
      <c r="K170" s="16"/>
      <c r="L170" s="16"/>
      <c r="M170" s="269"/>
      <c r="N170" s="269"/>
      <c r="O170" s="17">
        <v>60.59</v>
      </c>
      <c r="P170" s="17" t="s">
        <v>22</v>
      </c>
      <c r="Q170" s="16" t="s">
        <v>20</v>
      </c>
      <c r="R170" s="18"/>
      <c r="S170" s="102">
        <f t="shared" si="3"/>
        <v>60.59</v>
      </c>
      <c r="T170" t="s">
        <v>636</v>
      </c>
      <c r="U170" t="s">
        <v>638</v>
      </c>
    </row>
    <row r="171" spans="1:21" ht="14.25" customHeight="1" x14ac:dyDescent="0.3">
      <c r="A171" s="230"/>
      <c r="B171" s="230"/>
      <c r="C171" s="367"/>
      <c r="D171" s="365"/>
      <c r="E171" s="365"/>
      <c r="F171" s="164"/>
      <c r="G171" s="273"/>
      <c r="H171" s="274"/>
      <c r="I171" s="17" t="s">
        <v>223</v>
      </c>
      <c r="J171" s="20"/>
      <c r="K171" s="16"/>
      <c r="L171" s="16"/>
      <c r="M171" s="269"/>
      <c r="N171" s="269"/>
      <c r="O171" s="17">
        <v>37.11</v>
      </c>
      <c r="P171" s="17" t="s">
        <v>22</v>
      </c>
      <c r="Q171" s="16" t="s">
        <v>20</v>
      </c>
      <c r="R171" s="18"/>
      <c r="S171" s="102">
        <f t="shared" si="3"/>
        <v>37.11</v>
      </c>
      <c r="T171" t="s">
        <v>636</v>
      </c>
      <c r="U171" t="s">
        <v>638</v>
      </c>
    </row>
    <row r="172" spans="1:21" ht="14.25" customHeight="1" x14ac:dyDescent="0.3">
      <c r="A172" s="230"/>
      <c r="B172" s="230"/>
      <c r="C172" s="367"/>
      <c r="D172" s="365"/>
      <c r="E172" s="365"/>
      <c r="F172" s="164"/>
      <c r="G172" s="273"/>
      <c r="H172" s="274"/>
      <c r="I172" s="17" t="s">
        <v>224</v>
      </c>
      <c r="J172" s="20"/>
      <c r="K172" s="16"/>
      <c r="L172" s="16"/>
      <c r="M172" s="269"/>
      <c r="N172" s="269"/>
      <c r="O172" s="17">
        <v>46.71</v>
      </c>
      <c r="P172" s="17" t="s">
        <v>22</v>
      </c>
      <c r="Q172" s="16" t="s">
        <v>20</v>
      </c>
      <c r="R172" s="18"/>
      <c r="S172" s="102">
        <f t="shared" si="3"/>
        <v>46.71</v>
      </c>
      <c r="T172" t="s">
        <v>636</v>
      </c>
      <c r="U172" t="s">
        <v>638</v>
      </c>
    </row>
    <row r="173" spans="1:21" ht="14.25" customHeight="1" x14ac:dyDescent="0.3">
      <c r="A173" s="230"/>
      <c r="B173" s="230"/>
      <c r="C173" s="367"/>
      <c r="D173" s="365"/>
      <c r="E173" s="365"/>
      <c r="F173" s="164"/>
      <c r="G173" s="273"/>
      <c r="H173" s="274"/>
      <c r="I173" s="17" t="s">
        <v>225</v>
      </c>
      <c r="J173" s="20"/>
      <c r="K173" s="16"/>
      <c r="L173" s="16"/>
      <c r="M173" s="269"/>
      <c r="N173" s="269"/>
      <c r="O173" s="17">
        <v>9.0500000000000007</v>
      </c>
      <c r="P173" s="17" t="s">
        <v>22</v>
      </c>
      <c r="Q173" s="16" t="s">
        <v>20</v>
      </c>
      <c r="R173" s="18"/>
      <c r="S173" s="102">
        <f t="shared" si="3"/>
        <v>9.0500000000000007</v>
      </c>
      <c r="T173" t="s">
        <v>636</v>
      </c>
      <c r="U173" t="s">
        <v>638</v>
      </c>
    </row>
    <row r="174" spans="1:21" ht="14.25" customHeight="1" x14ac:dyDescent="0.3">
      <c r="A174" s="230"/>
      <c r="B174" s="230"/>
      <c r="C174" s="367"/>
      <c r="D174" s="365"/>
      <c r="E174" s="365"/>
      <c r="F174" s="164"/>
      <c r="G174" s="273"/>
      <c r="H174" s="274"/>
      <c r="I174" s="17" t="s">
        <v>226</v>
      </c>
      <c r="J174" s="20"/>
      <c r="K174" s="16"/>
      <c r="L174" s="16"/>
      <c r="M174" s="269"/>
      <c r="N174" s="269"/>
      <c r="O174" s="17">
        <v>39.630000000000003</v>
      </c>
      <c r="P174" s="17" t="s">
        <v>22</v>
      </c>
      <c r="Q174" s="16" t="s">
        <v>20</v>
      </c>
      <c r="R174" s="18"/>
      <c r="S174" s="102">
        <f t="shared" si="3"/>
        <v>39.630000000000003</v>
      </c>
      <c r="T174" t="s">
        <v>636</v>
      </c>
      <c r="U174" t="s">
        <v>638</v>
      </c>
    </row>
    <row r="175" spans="1:21" ht="14.25" customHeight="1" x14ac:dyDescent="0.3">
      <c r="A175" s="230"/>
      <c r="B175" s="230"/>
      <c r="C175" s="367"/>
      <c r="D175" s="365"/>
      <c r="E175" s="365"/>
      <c r="F175" s="164"/>
      <c r="G175" s="273"/>
      <c r="H175" s="274"/>
      <c r="I175" s="17" t="s">
        <v>227</v>
      </c>
      <c r="J175" s="20"/>
      <c r="K175" s="16"/>
      <c r="L175" s="16"/>
      <c r="M175" s="269"/>
      <c r="N175" s="269"/>
      <c r="O175" s="17">
        <v>54.62</v>
      </c>
      <c r="P175" s="17" t="s">
        <v>22</v>
      </c>
      <c r="Q175" s="16" t="s">
        <v>20</v>
      </c>
      <c r="R175" s="18"/>
      <c r="S175" s="102">
        <f t="shared" si="3"/>
        <v>54.62</v>
      </c>
      <c r="T175" t="s">
        <v>636</v>
      </c>
      <c r="U175" t="s">
        <v>638</v>
      </c>
    </row>
    <row r="176" spans="1:21" ht="14.25" customHeight="1" x14ac:dyDescent="0.3">
      <c r="A176" s="230"/>
      <c r="B176" s="230"/>
      <c r="C176" s="367"/>
      <c r="D176" s="365"/>
      <c r="E176" s="365"/>
      <c r="F176" s="164"/>
      <c r="G176" s="273"/>
      <c r="H176" s="274"/>
      <c r="I176" s="17" t="s">
        <v>228</v>
      </c>
      <c r="J176" s="20"/>
      <c r="K176" s="16"/>
      <c r="L176" s="16"/>
      <c r="M176" s="269"/>
      <c r="N176" s="269"/>
      <c r="O176" s="17">
        <v>8.6</v>
      </c>
      <c r="P176" s="17" t="s">
        <v>22</v>
      </c>
      <c r="Q176" s="16" t="s">
        <v>20</v>
      </c>
      <c r="R176" s="18"/>
      <c r="S176" s="102">
        <f t="shared" si="3"/>
        <v>8.6</v>
      </c>
      <c r="T176" t="s">
        <v>636</v>
      </c>
      <c r="U176" t="s">
        <v>638</v>
      </c>
    </row>
    <row r="177" spans="1:21" ht="14.25" customHeight="1" x14ac:dyDescent="0.3">
      <c r="A177" s="230"/>
      <c r="B177" s="230"/>
      <c r="C177" s="367"/>
      <c r="D177" s="365"/>
      <c r="E177" s="365"/>
      <c r="F177" s="164"/>
      <c r="G177" s="273"/>
      <c r="H177" s="274"/>
      <c r="I177" s="17" t="s">
        <v>229</v>
      </c>
      <c r="J177" s="20"/>
      <c r="K177" s="16"/>
      <c r="L177" s="16"/>
      <c r="M177" s="269"/>
      <c r="N177" s="269"/>
      <c r="O177" s="17">
        <v>37.020000000000003</v>
      </c>
      <c r="P177" s="17" t="s">
        <v>22</v>
      </c>
      <c r="Q177" s="16" t="s">
        <v>20</v>
      </c>
      <c r="R177" s="18"/>
      <c r="S177" s="102">
        <f t="shared" si="3"/>
        <v>37.020000000000003</v>
      </c>
      <c r="T177" t="s">
        <v>636</v>
      </c>
      <c r="U177" t="s">
        <v>638</v>
      </c>
    </row>
    <row r="178" spans="1:21" ht="14.25" customHeight="1" x14ac:dyDescent="0.3">
      <c r="A178" s="230"/>
      <c r="B178" s="230"/>
      <c r="C178" s="367"/>
      <c r="D178" s="365"/>
      <c r="E178" s="365"/>
      <c r="F178" s="164"/>
      <c r="G178" s="273"/>
      <c r="H178" s="274"/>
      <c r="I178" s="17" t="s">
        <v>230</v>
      </c>
      <c r="J178" s="20"/>
      <c r="K178" s="16"/>
      <c r="L178" s="16"/>
      <c r="M178" s="269"/>
      <c r="N178" s="269"/>
      <c r="O178" s="17">
        <v>6.96</v>
      </c>
      <c r="P178" s="17" t="s">
        <v>22</v>
      </c>
      <c r="Q178" s="16" t="s">
        <v>20</v>
      </c>
      <c r="R178" s="18"/>
      <c r="S178" s="102">
        <f t="shared" si="3"/>
        <v>6.96</v>
      </c>
      <c r="T178" t="s">
        <v>636</v>
      </c>
      <c r="U178" t="s">
        <v>638</v>
      </c>
    </row>
    <row r="179" spans="1:21" ht="14.25" customHeight="1" x14ac:dyDescent="0.3">
      <c r="A179" s="230"/>
      <c r="B179" s="230"/>
      <c r="C179" s="367"/>
      <c r="D179" s="365"/>
      <c r="E179" s="365"/>
      <c r="F179" s="164"/>
      <c r="G179" s="273"/>
      <c r="H179" s="274"/>
      <c r="I179" s="17" t="s">
        <v>231</v>
      </c>
      <c r="J179" s="20"/>
      <c r="K179" s="16"/>
      <c r="L179" s="16"/>
      <c r="M179" s="269"/>
      <c r="N179" s="269"/>
      <c r="O179" s="17">
        <v>50.35</v>
      </c>
      <c r="P179" s="17" t="s">
        <v>22</v>
      </c>
      <c r="Q179" s="16" t="s">
        <v>20</v>
      </c>
      <c r="R179" s="18"/>
      <c r="S179" s="102">
        <f t="shared" si="3"/>
        <v>50.35</v>
      </c>
      <c r="T179" t="s">
        <v>636</v>
      </c>
      <c r="U179" t="s">
        <v>638</v>
      </c>
    </row>
    <row r="180" spans="1:21" ht="14.25" customHeight="1" x14ac:dyDescent="0.3">
      <c r="A180" s="230"/>
      <c r="B180" s="230"/>
      <c r="C180" s="367"/>
      <c r="D180" s="365"/>
      <c r="E180" s="365"/>
      <c r="F180" s="164"/>
      <c r="G180" s="273"/>
      <c r="H180" s="274"/>
      <c r="I180" s="17" t="s">
        <v>232</v>
      </c>
      <c r="J180" s="20"/>
      <c r="K180" s="16"/>
      <c r="L180" s="16"/>
      <c r="M180" s="269"/>
      <c r="N180" s="269"/>
      <c r="O180" s="17">
        <v>9.5500000000000007</v>
      </c>
      <c r="P180" s="17" t="s">
        <v>22</v>
      </c>
      <c r="Q180" s="16" t="s">
        <v>20</v>
      </c>
      <c r="R180" s="18"/>
      <c r="S180" s="102">
        <f t="shared" si="3"/>
        <v>9.5500000000000007</v>
      </c>
      <c r="T180" t="s">
        <v>636</v>
      </c>
      <c r="U180" t="s">
        <v>638</v>
      </c>
    </row>
    <row r="181" spans="1:21" ht="14.25" customHeight="1" x14ac:dyDescent="0.3">
      <c r="A181" s="230"/>
      <c r="B181" s="230"/>
      <c r="C181" s="367"/>
      <c r="D181" s="365"/>
      <c r="E181" s="365"/>
      <c r="F181" s="164"/>
      <c r="G181" s="273"/>
      <c r="H181" s="274"/>
      <c r="I181" s="17" t="s">
        <v>233</v>
      </c>
      <c r="J181" s="20"/>
      <c r="K181" s="16"/>
      <c r="L181" s="16"/>
      <c r="M181" s="269"/>
      <c r="N181" s="269"/>
      <c r="O181" s="17">
        <v>219.72</v>
      </c>
      <c r="P181" s="17" t="s">
        <v>22</v>
      </c>
      <c r="Q181" s="16" t="s">
        <v>20</v>
      </c>
      <c r="R181" s="18"/>
      <c r="S181" s="102">
        <f t="shared" si="3"/>
        <v>219.72</v>
      </c>
      <c r="T181" t="s">
        <v>636</v>
      </c>
      <c r="U181" t="s">
        <v>638</v>
      </c>
    </row>
    <row r="182" spans="1:21" ht="14.25" customHeight="1" x14ac:dyDescent="0.3">
      <c r="A182" s="230"/>
      <c r="B182" s="230"/>
      <c r="C182" s="367"/>
      <c r="D182" s="365"/>
      <c r="E182" s="365"/>
      <c r="F182" s="164"/>
      <c r="G182" s="273"/>
      <c r="H182" s="274"/>
      <c r="I182" s="17" t="s">
        <v>234</v>
      </c>
      <c r="J182" s="20"/>
      <c r="K182" s="16"/>
      <c r="L182" s="16"/>
      <c r="M182" s="269"/>
      <c r="N182" s="269"/>
      <c r="O182" s="17">
        <v>229.8</v>
      </c>
      <c r="P182" s="17" t="s">
        <v>22</v>
      </c>
      <c r="Q182" s="16" t="s">
        <v>20</v>
      </c>
      <c r="R182" s="18"/>
      <c r="S182" s="102">
        <f t="shared" si="3"/>
        <v>229.8</v>
      </c>
      <c r="T182" t="s">
        <v>636</v>
      </c>
      <c r="U182" t="s">
        <v>638</v>
      </c>
    </row>
    <row r="183" spans="1:21" ht="14.25" customHeight="1" x14ac:dyDescent="0.3">
      <c r="A183" s="230"/>
      <c r="B183" s="230"/>
      <c r="C183" s="367"/>
      <c r="D183" s="365"/>
      <c r="E183" s="365"/>
      <c r="F183" s="164"/>
      <c r="G183" s="273"/>
      <c r="H183" s="274"/>
      <c r="I183" s="17" t="s">
        <v>235</v>
      </c>
      <c r="J183" s="20"/>
      <c r="K183" s="16"/>
      <c r="L183" s="16"/>
      <c r="M183" s="269"/>
      <c r="N183" s="269"/>
      <c r="O183" s="17">
        <v>11.15</v>
      </c>
      <c r="P183" s="17" t="s">
        <v>22</v>
      </c>
      <c r="Q183" s="16" t="s">
        <v>20</v>
      </c>
      <c r="R183" s="18"/>
      <c r="S183" s="102">
        <f t="shared" si="3"/>
        <v>11.15</v>
      </c>
      <c r="T183" t="s">
        <v>636</v>
      </c>
      <c r="U183" t="s">
        <v>638</v>
      </c>
    </row>
    <row r="184" spans="1:21" ht="14.25" customHeight="1" x14ac:dyDescent="0.3">
      <c r="A184" s="230"/>
      <c r="B184" s="230"/>
      <c r="C184" s="367"/>
      <c r="D184" s="365"/>
      <c r="E184" s="365"/>
      <c r="F184" s="164"/>
      <c r="G184" s="273"/>
      <c r="H184" s="274"/>
      <c r="I184" s="17" t="s">
        <v>236</v>
      </c>
      <c r="J184" s="20"/>
      <c r="K184" s="16"/>
      <c r="L184" s="16"/>
      <c r="M184" s="269"/>
      <c r="N184" s="269"/>
      <c r="O184" s="17">
        <v>11.66</v>
      </c>
      <c r="P184" s="17" t="s">
        <v>22</v>
      </c>
      <c r="Q184" s="16" t="s">
        <v>20</v>
      </c>
      <c r="R184" s="18"/>
      <c r="S184" s="102">
        <f t="shared" si="3"/>
        <v>11.66</v>
      </c>
      <c r="T184" t="s">
        <v>636</v>
      </c>
      <c r="U184" t="s">
        <v>638</v>
      </c>
    </row>
    <row r="185" spans="1:21" ht="14.25" customHeight="1" x14ac:dyDescent="0.3">
      <c r="A185" s="230"/>
      <c r="B185" s="230"/>
      <c r="C185" s="367"/>
      <c r="D185" s="365"/>
      <c r="E185" s="365"/>
      <c r="F185" s="164"/>
      <c r="G185" s="273"/>
      <c r="H185" s="274"/>
      <c r="I185" s="17" t="s">
        <v>237</v>
      </c>
      <c r="J185" s="20"/>
      <c r="K185" s="16"/>
      <c r="L185" s="16"/>
      <c r="M185" s="269"/>
      <c r="N185" s="269"/>
      <c r="O185" s="17">
        <v>234.72</v>
      </c>
      <c r="P185" s="17" t="s">
        <v>22</v>
      </c>
      <c r="Q185" s="16" t="s">
        <v>20</v>
      </c>
      <c r="R185" s="18"/>
      <c r="S185" s="102">
        <f t="shared" si="3"/>
        <v>234.72</v>
      </c>
      <c r="T185" t="s">
        <v>636</v>
      </c>
      <c r="U185" t="s">
        <v>638</v>
      </c>
    </row>
    <row r="186" spans="1:21" ht="14.25" customHeight="1" x14ac:dyDescent="0.3">
      <c r="A186" s="230"/>
      <c r="B186" s="230"/>
      <c r="C186" s="367"/>
      <c r="D186" s="365"/>
      <c r="E186" s="365"/>
      <c r="F186" s="164"/>
      <c r="G186" s="273"/>
      <c r="H186" s="274"/>
      <c r="I186" s="17" t="s">
        <v>238</v>
      </c>
      <c r="J186" s="20"/>
      <c r="K186" s="16"/>
      <c r="L186" s="16"/>
      <c r="M186" s="269"/>
      <c r="N186" s="269"/>
      <c r="O186" s="17">
        <v>10.19</v>
      </c>
      <c r="P186" s="17" t="s">
        <v>22</v>
      </c>
      <c r="Q186" s="16" t="s">
        <v>20</v>
      </c>
      <c r="R186" s="18"/>
      <c r="S186" s="102">
        <f t="shared" si="3"/>
        <v>10.19</v>
      </c>
      <c r="T186" t="s">
        <v>636</v>
      </c>
      <c r="U186" t="s">
        <v>638</v>
      </c>
    </row>
    <row r="187" spans="1:21" ht="14.25" customHeight="1" x14ac:dyDescent="0.3">
      <c r="A187" s="230"/>
      <c r="B187" s="230"/>
      <c r="C187" s="367"/>
      <c r="D187" s="365"/>
      <c r="E187" s="365"/>
      <c r="F187" s="164"/>
      <c r="G187" s="275"/>
      <c r="H187" s="276"/>
      <c r="I187" s="17" t="s">
        <v>239</v>
      </c>
      <c r="J187" s="20"/>
      <c r="K187" s="16"/>
      <c r="L187" s="16"/>
      <c r="M187" s="270"/>
      <c r="N187" s="270"/>
      <c r="O187" s="17">
        <v>228.1</v>
      </c>
      <c r="P187" s="17" t="s">
        <v>22</v>
      </c>
      <c r="Q187" s="16" t="s">
        <v>20</v>
      </c>
      <c r="R187" s="18"/>
      <c r="S187" s="102">
        <f t="shared" si="3"/>
        <v>228.1</v>
      </c>
      <c r="T187" t="s">
        <v>636</v>
      </c>
      <c r="U187" t="s">
        <v>638</v>
      </c>
    </row>
    <row r="188" spans="1:21" ht="14.25" customHeight="1" x14ac:dyDescent="0.3">
      <c r="A188" s="230"/>
      <c r="B188" s="230"/>
      <c r="C188" s="367"/>
      <c r="D188" s="365"/>
      <c r="E188" s="365"/>
      <c r="F188" s="164"/>
      <c r="G188" s="277" t="s">
        <v>240</v>
      </c>
      <c r="H188" s="278"/>
      <c r="I188" s="17" t="s">
        <v>241</v>
      </c>
      <c r="J188" s="20"/>
      <c r="K188" s="16"/>
      <c r="L188" s="16"/>
      <c r="M188" s="15">
        <v>1</v>
      </c>
      <c r="N188" s="15" t="s">
        <v>138</v>
      </c>
      <c r="O188" s="17">
        <v>115.9</v>
      </c>
      <c r="P188" s="17" t="s">
        <v>22</v>
      </c>
      <c r="Q188" s="16" t="s">
        <v>20</v>
      </c>
      <c r="R188" s="18"/>
      <c r="S188" s="102">
        <f t="shared" si="3"/>
        <v>115.9</v>
      </c>
      <c r="T188" t="s">
        <v>636</v>
      </c>
      <c r="U188" t="s">
        <v>638</v>
      </c>
    </row>
    <row r="189" spans="1:21" ht="14.25" customHeight="1" x14ac:dyDescent="0.3">
      <c r="A189" s="230"/>
      <c r="B189" s="230"/>
      <c r="C189" s="367"/>
      <c r="D189" s="365"/>
      <c r="E189" s="365"/>
      <c r="F189" s="164"/>
      <c r="G189" s="271" t="s">
        <v>242</v>
      </c>
      <c r="H189" s="272"/>
      <c r="I189" s="17" t="s">
        <v>243</v>
      </c>
      <c r="J189" s="20"/>
      <c r="K189" s="16"/>
      <c r="L189" s="16"/>
      <c r="M189" s="268">
        <v>1</v>
      </c>
      <c r="N189" s="268" t="s">
        <v>138</v>
      </c>
      <c r="O189" s="17">
        <v>287.25</v>
      </c>
      <c r="P189" s="17" t="s">
        <v>22</v>
      </c>
      <c r="Q189" s="16" t="s">
        <v>20</v>
      </c>
      <c r="R189" s="18"/>
      <c r="S189" s="102">
        <f t="shared" si="3"/>
        <v>287.25</v>
      </c>
      <c r="T189" t="s">
        <v>636</v>
      </c>
      <c r="U189" t="s">
        <v>638</v>
      </c>
    </row>
    <row r="190" spans="1:21" ht="14.25" customHeight="1" x14ac:dyDescent="0.3">
      <c r="A190" s="230"/>
      <c r="B190" s="230"/>
      <c r="C190" s="367"/>
      <c r="D190" s="365"/>
      <c r="E190" s="365"/>
      <c r="F190" s="164"/>
      <c r="G190" s="273"/>
      <c r="H190" s="274"/>
      <c r="I190" s="17" t="s">
        <v>244</v>
      </c>
      <c r="J190" s="20"/>
      <c r="K190" s="16"/>
      <c r="L190" s="16"/>
      <c r="M190" s="269"/>
      <c r="N190" s="269"/>
      <c r="O190" s="17">
        <v>131.04</v>
      </c>
      <c r="P190" s="17" t="s">
        <v>22</v>
      </c>
      <c r="Q190" s="16" t="s">
        <v>20</v>
      </c>
      <c r="R190" s="18"/>
      <c r="S190" s="102">
        <f t="shared" si="3"/>
        <v>131.04</v>
      </c>
      <c r="T190" t="s">
        <v>636</v>
      </c>
      <c r="U190" t="s">
        <v>638</v>
      </c>
    </row>
    <row r="191" spans="1:21" ht="14.25" customHeight="1" x14ac:dyDescent="0.3">
      <c r="A191" s="230"/>
      <c r="B191" s="230"/>
      <c r="C191" s="367"/>
      <c r="D191" s="365"/>
      <c r="E191" s="365"/>
      <c r="F191" s="164"/>
      <c r="G191" s="273"/>
      <c r="H191" s="274"/>
      <c r="I191" s="17" t="s">
        <v>245</v>
      </c>
      <c r="J191" s="20"/>
      <c r="K191" s="16"/>
      <c r="L191" s="16"/>
      <c r="M191" s="269"/>
      <c r="N191" s="269"/>
      <c r="O191" s="17">
        <v>782.89</v>
      </c>
      <c r="P191" s="17" t="s">
        <v>22</v>
      </c>
      <c r="Q191" s="16" t="s">
        <v>20</v>
      </c>
      <c r="R191" s="18"/>
      <c r="S191" s="102">
        <f t="shared" si="3"/>
        <v>782.89</v>
      </c>
      <c r="T191" t="s">
        <v>636</v>
      </c>
      <c r="U191" t="s">
        <v>638</v>
      </c>
    </row>
    <row r="192" spans="1:21" ht="14.25" customHeight="1" x14ac:dyDescent="0.3">
      <c r="A192" s="230"/>
      <c r="B192" s="230"/>
      <c r="C192" s="367"/>
      <c r="D192" s="365"/>
      <c r="E192" s="365"/>
      <c r="F192" s="164"/>
      <c r="G192" s="273"/>
      <c r="H192" s="274"/>
      <c r="I192" s="17" t="s">
        <v>246</v>
      </c>
      <c r="J192" s="20"/>
      <c r="K192" s="16"/>
      <c r="L192" s="16"/>
      <c r="M192" s="269"/>
      <c r="N192" s="269"/>
      <c r="O192" s="17">
        <v>18.79</v>
      </c>
      <c r="P192" s="17" t="s">
        <v>22</v>
      </c>
      <c r="Q192" s="16" t="s">
        <v>20</v>
      </c>
      <c r="R192" s="18"/>
      <c r="S192" s="102">
        <f t="shared" si="3"/>
        <v>18.79</v>
      </c>
      <c r="T192" t="s">
        <v>636</v>
      </c>
      <c r="U192" t="s">
        <v>638</v>
      </c>
    </row>
    <row r="193" spans="1:21" ht="14.25" customHeight="1" x14ac:dyDescent="0.3">
      <c r="A193" s="230"/>
      <c r="B193" s="230"/>
      <c r="C193" s="367"/>
      <c r="D193" s="365"/>
      <c r="E193" s="365"/>
      <c r="F193" s="164"/>
      <c r="G193" s="273"/>
      <c r="H193" s="274"/>
      <c r="I193" s="17" t="s">
        <v>247</v>
      </c>
      <c r="J193" s="20"/>
      <c r="K193" s="16"/>
      <c r="L193" s="16"/>
      <c r="M193" s="269"/>
      <c r="N193" s="269"/>
      <c r="O193" s="17">
        <v>10.65</v>
      </c>
      <c r="P193" s="17" t="s">
        <v>22</v>
      </c>
      <c r="Q193" s="16" t="s">
        <v>20</v>
      </c>
      <c r="R193" s="18"/>
      <c r="S193" s="102">
        <f t="shared" si="3"/>
        <v>10.65</v>
      </c>
      <c r="T193" t="s">
        <v>636</v>
      </c>
      <c r="U193" t="s">
        <v>638</v>
      </c>
    </row>
    <row r="194" spans="1:21" ht="14.25" customHeight="1" x14ac:dyDescent="0.3">
      <c r="A194" s="230"/>
      <c r="B194" s="230"/>
      <c r="C194" s="367"/>
      <c r="D194" s="365"/>
      <c r="E194" s="365"/>
      <c r="F194" s="164"/>
      <c r="G194" s="273"/>
      <c r="H194" s="274"/>
      <c r="I194" s="17" t="s">
        <v>248</v>
      </c>
      <c r="J194" s="20"/>
      <c r="K194" s="16"/>
      <c r="L194" s="16"/>
      <c r="M194" s="269"/>
      <c r="N194" s="269"/>
      <c r="O194" s="17">
        <v>50.59</v>
      </c>
      <c r="P194" s="17" t="s">
        <v>22</v>
      </c>
      <c r="Q194" s="16" t="s">
        <v>20</v>
      </c>
      <c r="R194" s="18"/>
      <c r="S194" s="102">
        <f t="shared" si="3"/>
        <v>50.59</v>
      </c>
      <c r="T194" t="s">
        <v>636</v>
      </c>
      <c r="U194" t="s">
        <v>638</v>
      </c>
    </row>
    <row r="195" spans="1:21" ht="14.25" customHeight="1" x14ac:dyDescent="0.3">
      <c r="A195" s="230"/>
      <c r="B195" s="230"/>
      <c r="C195" s="367"/>
      <c r="D195" s="365"/>
      <c r="E195" s="365"/>
      <c r="F195" s="164"/>
      <c r="G195" s="273"/>
      <c r="H195" s="274"/>
      <c r="I195" s="17" t="s">
        <v>249</v>
      </c>
      <c r="J195" s="20"/>
      <c r="K195" s="16"/>
      <c r="L195" s="16"/>
      <c r="M195" s="269"/>
      <c r="N195" s="269"/>
      <c r="O195" s="17">
        <v>12.09</v>
      </c>
      <c r="P195" s="17" t="s">
        <v>22</v>
      </c>
      <c r="Q195" s="16" t="s">
        <v>20</v>
      </c>
      <c r="R195" s="18"/>
      <c r="S195" s="102">
        <f t="shared" si="3"/>
        <v>12.09</v>
      </c>
      <c r="T195" t="s">
        <v>636</v>
      </c>
      <c r="U195" t="s">
        <v>638</v>
      </c>
    </row>
    <row r="196" spans="1:21" ht="14.25" customHeight="1" x14ac:dyDescent="0.3">
      <c r="A196" s="230"/>
      <c r="B196" s="230"/>
      <c r="C196" s="367"/>
      <c r="D196" s="365"/>
      <c r="E196" s="365"/>
      <c r="F196" s="164"/>
      <c r="G196" s="273"/>
      <c r="H196" s="274"/>
      <c r="I196" s="17" t="s">
        <v>250</v>
      </c>
      <c r="J196" s="20"/>
      <c r="K196" s="16"/>
      <c r="L196" s="16"/>
      <c r="M196" s="269"/>
      <c r="N196" s="269"/>
      <c r="O196" s="17">
        <v>29.13</v>
      </c>
      <c r="P196" s="17" t="s">
        <v>22</v>
      </c>
      <c r="Q196" s="16" t="s">
        <v>20</v>
      </c>
      <c r="R196" s="18"/>
      <c r="S196" s="102">
        <f t="shared" si="3"/>
        <v>29.13</v>
      </c>
      <c r="T196" t="s">
        <v>636</v>
      </c>
      <c r="U196" t="s">
        <v>638</v>
      </c>
    </row>
    <row r="197" spans="1:21" ht="14.25" customHeight="1" x14ac:dyDescent="0.3">
      <c r="A197" s="230"/>
      <c r="B197" s="230"/>
      <c r="C197" s="367"/>
      <c r="D197" s="365"/>
      <c r="E197" s="365"/>
      <c r="F197" s="164"/>
      <c r="G197" s="273"/>
      <c r="H197" s="274"/>
      <c r="I197" s="17" t="s">
        <v>251</v>
      </c>
      <c r="J197" s="20"/>
      <c r="K197" s="16"/>
      <c r="L197" s="16"/>
      <c r="M197" s="269"/>
      <c r="N197" s="269"/>
      <c r="O197" s="17">
        <v>7.26</v>
      </c>
      <c r="P197" s="17" t="s">
        <v>22</v>
      </c>
      <c r="Q197" s="16" t="s">
        <v>20</v>
      </c>
      <c r="R197" s="18"/>
      <c r="S197" s="102">
        <f t="shared" si="3"/>
        <v>7.26</v>
      </c>
      <c r="T197" t="s">
        <v>636</v>
      </c>
      <c r="U197" t="s">
        <v>638</v>
      </c>
    </row>
    <row r="198" spans="1:21" ht="14.25" customHeight="1" x14ac:dyDescent="0.3">
      <c r="A198" s="230"/>
      <c r="B198" s="230"/>
      <c r="C198" s="367"/>
      <c r="D198" s="365"/>
      <c r="E198" s="365"/>
      <c r="F198" s="164"/>
      <c r="G198" s="273"/>
      <c r="H198" s="274"/>
      <c r="I198" s="17" t="s">
        <v>252</v>
      </c>
      <c r="J198" s="20"/>
      <c r="K198" s="16"/>
      <c r="L198" s="16"/>
      <c r="M198" s="269"/>
      <c r="N198" s="269"/>
      <c r="O198" s="17">
        <v>48.14</v>
      </c>
      <c r="P198" s="17" t="s">
        <v>22</v>
      </c>
      <c r="Q198" s="16" t="s">
        <v>20</v>
      </c>
      <c r="R198" s="18"/>
      <c r="S198" s="102">
        <f t="shared" si="3"/>
        <v>48.14</v>
      </c>
      <c r="T198" t="s">
        <v>636</v>
      </c>
      <c r="U198" t="s">
        <v>638</v>
      </c>
    </row>
    <row r="199" spans="1:21" ht="14.25" customHeight="1" x14ac:dyDescent="0.3">
      <c r="A199" s="230"/>
      <c r="B199" s="230"/>
      <c r="C199" s="367"/>
      <c r="D199" s="365"/>
      <c r="E199" s="365"/>
      <c r="F199" s="164"/>
      <c r="G199" s="273"/>
      <c r="H199" s="274"/>
      <c r="I199" s="17" t="s">
        <v>253</v>
      </c>
      <c r="J199" s="20"/>
      <c r="K199" s="16"/>
      <c r="L199" s="16"/>
      <c r="M199" s="269"/>
      <c r="N199" s="269"/>
      <c r="O199" s="17">
        <v>39.479999999999997</v>
      </c>
      <c r="P199" s="17" t="s">
        <v>22</v>
      </c>
      <c r="Q199" s="16" t="s">
        <v>20</v>
      </c>
      <c r="R199" s="18"/>
      <c r="S199" s="102">
        <f t="shared" si="3"/>
        <v>39.479999999999997</v>
      </c>
      <c r="T199" t="s">
        <v>636</v>
      </c>
      <c r="U199" t="s">
        <v>638</v>
      </c>
    </row>
    <row r="200" spans="1:21" ht="14.25" customHeight="1" x14ac:dyDescent="0.3">
      <c r="A200" s="230"/>
      <c r="B200" s="230"/>
      <c r="C200" s="367"/>
      <c r="D200" s="365"/>
      <c r="E200" s="365"/>
      <c r="F200" s="164"/>
      <c r="G200" s="273"/>
      <c r="H200" s="274"/>
      <c r="I200" s="17" t="s">
        <v>254</v>
      </c>
      <c r="J200" s="20"/>
      <c r="K200" s="16"/>
      <c r="L200" s="16"/>
      <c r="M200" s="269"/>
      <c r="N200" s="269"/>
      <c r="O200" s="17">
        <v>36.630000000000003</v>
      </c>
      <c r="P200" s="17" t="s">
        <v>22</v>
      </c>
      <c r="Q200" s="16" t="s">
        <v>20</v>
      </c>
      <c r="R200" s="18"/>
      <c r="S200" s="102">
        <f t="shared" si="3"/>
        <v>36.630000000000003</v>
      </c>
      <c r="T200" t="s">
        <v>636</v>
      </c>
      <c r="U200" t="s">
        <v>638</v>
      </c>
    </row>
    <row r="201" spans="1:21" ht="14.25" customHeight="1" x14ac:dyDescent="0.3">
      <c r="A201" s="230"/>
      <c r="B201" s="230"/>
      <c r="C201" s="367"/>
      <c r="D201" s="365"/>
      <c r="E201" s="365"/>
      <c r="F201" s="164"/>
      <c r="G201" s="273"/>
      <c r="H201" s="274"/>
      <c r="I201" s="17" t="s">
        <v>255</v>
      </c>
      <c r="J201" s="20"/>
      <c r="K201" s="16"/>
      <c r="L201" s="16"/>
      <c r="M201" s="269"/>
      <c r="N201" s="269"/>
      <c r="O201" s="17">
        <v>115.3</v>
      </c>
      <c r="P201" s="17" t="s">
        <v>22</v>
      </c>
      <c r="Q201" s="16" t="s">
        <v>20</v>
      </c>
      <c r="R201" s="18"/>
      <c r="S201" s="102">
        <f t="shared" si="3"/>
        <v>115.3</v>
      </c>
      <c r="T201" t="s">
        <v>636</v>
      </c>
      <c r="U201" t="s">
        <v>638</v>
      </c>
    </row>
    <row r="202" spans="1:21" ht="14.25" customHeight="1" x14ac:dyDescent="0.3">
      <c r="A202" s="230"/>
      <c r="B202" s="230"/>
      <c r="C202" s="367"/>
      <c r="D202" s="365"/>
      <c r="E202" s="365"/>
      <c r="F202" s="164"/>
      <c r="G202" s="275"/>
      <c r="H202" s="276"/>
      <c r="I202" s="17" t="s">
        <v>256</v>
      </c>
      <c r="J202" s="20"/>
      <c r="K202" s="16"/>
      <c r="L202" s="16"/>
      <c r="M202" s="270"/>
      <c r="N202" s="270"/>
      <c r="O202" s="17">
        <v>11.38</v>
      </c>
      <c r="P202" s="17" t="s">
        <v>22</v>
      </c>
      <c r="Q202" s="16" t="s">
        <v>20</v>
      </c>
      <c r="R202" s="18"/>
      <c r="S202" s="102">
        <f t="shared" si="3"/>
        <v>11.38</v>
      </c>
      <c r="T202" t="s">
        <v>636</v>
      </c>
      <c r="U202" t="s">
        <v>638</v>
      </c>
    </row>
    <row r="203" spans="1:21" ht="14.25" customHeight="1" x14ac:dyDescent="0.3">
      <c r="A203" s="230"/>
      <c r="B203" s="230"/>
      <c r="C203" s="367"/>
      <c r="D203" s="365"/>
      <c r="E203" s="365"/>
      <c r="F203" s="164"/>
      <c r="G203" s="277" t="s">
        <v>257</v>
      </c>
      <c r="H203" s="278"/>
      <c r="I203" s="17" t="s">
        <v>258</v>
      </c>
      <c r="J203" s="20"/>
      <c r="K203" s="16"/>
      <c r="L203" s="16"/>
      <c r="M203" s="15">
        <v>1</v>
      </c>
      <c r="N203" s="15" t="s">
        <v>138</v>
      </c>
      <c r="O203" s="17">
        <v>188.3</v>
      </c>
      <c r="P203" s="17" t="s">
        <v>22</v>
      </c>
      <c r="Q203" s="16" t="s">
        <v>20</v>
      </c>
      <c r="R203" s="18"/>
      <c r="S203" s="102">
        <f t="shared" si="3"/>
        <v>188.3</v>
      </c>
      <c r="T203" t="s">
        <v>636</v>
      </c>
      <c r="U203" t="s">
        <v>638</v>
      </c>
    </row>
    <row r="204" spans="1:21" ht="14.25" customHeight="1" x14ac:dyDescent="0.3">
      <c r="A204" s="230"/>
      <c r="B204" s="230"/>
      <c r="C204" s="367"/>
      <c r="D204" s="365"/>
      <c r="E204" s="365"/>
      <c r="F204" s="164"/>
      <c r="G204" s="271" t="s">
        <v>259</v>
      </c>
      <c r="H204" s="272"/>
      <c r="I204" s="17" t="s">
        <v>260</v>
      </c>
      <c r="J204" s="20"/>
      <c r="K204" s="16"/>
      <c r="L204" s="16"/>
      <c r="M204" s="268">
        <v>1</v>
      </c>
      <c r="N204" s="268" t="s">
        <v>138</v>
      </c>
      <c r="O204" s="17">
        <v>31.28</v>
      </c>
      <c r="P204" s="17" t="s">
        <v>22</v>
      </c>
      <c r="Q204" s="16" t="s">
        <v>20</v>
      </c>
      <c r="R204" s="18"/>
      <c r="S204" s="102">
        <f t="shared" si="3"/>
        <v>31.28</v>
      </c>
      <c r="T204" t="s">
        <v>636</v>
      </c>
      <c r="U204" t="s">
        <v>638</v>
      </c>
    </row>
    <row r="205" spans="1:21" ht="14.25" customHeight="1" x14ac:dyDescent="0.3">
      <c r="A205" s="230"/>
      <c r="B205" s="230"/>
      <c r="C205" s="367"/>
      <c r="D205" s="365"/>
      <c r="E205" s="365"/>
      <c r="F205" s="164"/>
      <c r="G205" s="273"/>
      <c r="H205" s="274"/>
      <c r="I205" s="17" t="s">
        <v>261</v>
      </c>
      <c r="J205" s="20"/>
      <c r="K205" s="16"/>
      <c r="L205" s="16"/>
      <c r="M205" s="269"/>
      <c r="N205" s="269"/>
      <c r="O205" s="17">
        <v>53.18</v>
      </c>
      <c r="P205" s="17" t="s">
        <v>22</v>
      </c>
      <c r="Q205" s="16" t="s">
        <v>20</v>
      </c>
      <c r="R205" s="18"/>
      <c r="S205" s="102">
        <f t="shared" si="3"/>
        <v>53.18</v>
      </c>
      <c r="T205" t="s">
        <v>636</v>
      </c>
      <c r="U205" t="s">
        <v>638</v>
      </c>
    </row>
    <row r="206" spans="1:21" ht="14.25" customHeight="1" x14ac:dyDescent="0.3">
      <c r="A206" s="230"/>
      <c r="B206" s="230"/>
      <c r="C206" s="367"/>
      <c r="D206" s="365"/>
      <c r="E206" s="365"/>
      <c r="F206" s="164"/>
      <c r="G206" s="273"/>
      <c r="H206" s="274"/>
      <c r="I206" s="17" t="s">
        <v>262</v>
      </c>
      <c r="J206" s="20"/>
      <c r="K206" s="16"/>
      <c r="L206" s="16"/>
      <c r="M206" s="269"/>
      <c r="N206" s="269"/>
      <c r="O206" s="17">
        <v>38.78</v>
      </c>
      <c r="P206" s="17" t="s">
        <v>22</v>
      </c>
      <c r="Q206" s="16" t="s">
        <v>20</v>
      </c>
      <c r="R206" s="18"/>
      <c r="S206" s="102">
        <f t="shared" si="3"/>
        <v>38.78</v>
      </c>
      <c r="T206" t="s">
        <v>636</v>
      </c>
      <c r="U206" t="s">
        <v>638</v>
      </c>
    </row>
    <row r="207" spans="1:21" ht="14.25" customHeight="1" x14ac:dyDescent="0.3">
      <c r="A207" s="230"/>
      <c r="B207" s="230"/>
      <c r="C207" s="367"/>
      <c r="D207" s="365"/>
      <c r="E207" s="365"/>
      <c r="F207" s="164"/>
      <c r="G207" s="273"/>
      <c r="H207" s="274"/>
      <c r="I207" s="17" t="s">
        <v>263</v>
      </c>
      <c r="J207" s="20"/>
      <c r="K207" s="16"/>
      <c r="L207" s="16"/>
      <c r="M207" s="269"/>
      <c r="N207" s="269"/>
      <c r="O207" s="17">
        <v>526.25</v>
      </c>
      <c r="P207" s="17" t="s">
        <v>22</v>
      </c>
      <c r="Q207" s="16" t="s">
        <v>20</v>
      </c>
      <c r="R207" s="18"/>
      <c r="S207" s="102">
        <f t="shared" si="3"/>
        <v>526.25</v>
      </c>
      <c r="T207" t="s">
        <v>636</v>
      </c>
      <c r="U207" t="s">
        <v>638</v>
      </c>
    </row>
    <row r="208" spans="1:21" ht="14.25" customHeight="1" x14ac:dyDescent="0.3">
      <c r="A208" s="230"/>
      <c r="B208" s="230"/>
      <c r="C208" s="367"/>
      <c r="D208" s="365"/>
      <c r="E208" s="365"/>
      <c r="F208" s="164"/>
      <c r="G208" s="273"/>
      <c r="H208" s="274"/>
      <c r="I208" s="17" t="s">
        <v>264</v>
      </c>
      <c r="J208" s="20"/>
      <c r="K208" s="16"/>
      <c r="L208" s="16"/>
      <c r="M208" s="269"/>
      <c r="N208" s="269"/>
      <c r="O208" s="17">
        <v>10</v>
      </c>
      <c r="P208" s="17" t="s">
        <v>22</v>
      </c>
      <c r="Q208" s="16" t="s">
        <v>20</v>
      </c>
      <c r="R208" s="18"/>
      <c r="S208" s="102">
        <f t="shared" si="3"/>
        <v>10</v>
      </c>
      <c r="T208" t="s">
        <v>636</v>
      </c>
      <c r="U208" t="s">
        <v>638</v>
      </c>
    </row>
    <row r="209" spans="1:21" ht="14.25" customHeight="1" x14ac:dyDescent="0.3">
      <c r="A209" s="230"/>
      <c r="B209" s="230"/>
      <c r="C209" s="367"/>
      <c r="D209" s="365"/>
      <c r="E209" s="365"/>
      <c r="F209" s="164"/>
      <c r="G209" s="273"/>
      <c r="H209" s="274"/>
      <c r="I209" s="17" t="s">
        <v>265</v>
      </c>
      <c r="J209" s="20"/>
      <c r="K209" s="16"/>
      <c r="L209" s="16"/>
      <c r="M209" s="269"/>
      <c r="N209" s="269"/>
      <c r="O209" s="17">
        <v>76.23</v>
      </c>
      <c r="P209" s="17" t="s">
        <v>22</v>
      </c>
      <c r="Q209" s="16" t="s">
        <v>20</v>
      </c>
      <c r="R209" s="18"/>
      <c r="S209" s="102">
        <f t="shared" si="3"/>
        <v>76.23</v>
      </c>
      <c r="T209" t="s">
        <v>636</v>
      </c>
      <c r="U209" t="s">
        <v>638</v>
      </c>
    </row>
    <row r="210" spans="1:21" ht="14.25" customHeight="1" x14ac:dyDescent="0.3">
      <c r="A210" s="230"/>
      <c r="B210" s="230"/>
      <c r="C210" s="367"/>
      <c r="D210" s="365"/>
      <c r="E210" s="365"/>
      <c r="F210" s="164"/>
      <c r="G210" s="273"/>
      <c r="H210" s="274"/>
      <c r="I210" s="17" t="s">
        <v>266</v>
      </c>
      <c r="J210" s="20"/>
      <c r="K210" s="16"/>
      <c r="L210" s="16"/>
      <c r="M210" s="269"/>
      <c r="N210" s="269"/>
      <c r="O210" s="17">
        <v>10</v>
      </c>
      <c r="P210" s="17" t="s">
        <v>22</v>
      </c>
      <c r="Q210" s="16" t="s">
        <v>20</v>
      </c>
      <c r="R210" s="18"/>
      <c r="S210" s="102">
        <f t="shared" si="3"/>
        <v>10</v>
      </c>
      <c r="T210" t="s">
        <v>636</v>
      </c>
      <c r="U210" t="s">
        <v>638</v>
      </c>
    </row>
    <row r="211" spans="1:21" ht="14.25" customHeight="1" x14ac:dyDescent="0.3">
      <c r="A211" s="230"/>
      <c r="B211" s="230"/>
      <c r="C211" s="367"/>
      <c r="D211" s="365"/>
      <c r="E211" s="365"/>
      <c r="F211" s="164"/>
      <c r="G211" s="273"/>
      <c r="H211" s="274"/>
      <c r="I211" s="17" t="s">
        <v>267</v>
      </c>
      <c r="J211" s="20"/>
      <c r="K211" s="16"/>
      <c r="L211" s="16"/>
      <c r="M211" s="269"/>
      <c r="N211" s="269"/>
      <c r="O211" s="17">
        <v>319.8</v>
      </c>
      <c r="P211" s="17" t="s">
        <v>22</v>
      </c>
      <c r="Q211" s="16" t="s">
        <v>20</v>
      </c>
      <c r="R211" s="18"/>
      <c r="S211" s="102">
        <f t="shared" si="3"/>
        <v>319.8</v>
      </c>
      <c r="T211" t="s">
        <v>636</v>
      </c>
      <c r="U211" t="s">
        <v>638</v>
      </c>
    </row>
    <row r="212" spans="1:21" ht="14.25" customHeight="1" x14ac:dyDescent="0.3">
      <c r="A212" s="230"/>
      <c r="B212" s="230"/>
      <c r="C212" s="367"/>
      <c r="D212" s="365"/>
      <c r="E212" s="365"/>
      <c r="F212" s="164"/>
      <c r="G212" s="273"/>
      <c r="H212" s="274"/>
      <c r="I212" s="17" t="s">
        <v>268</v>
      </c>
      <c r="J212" s="20"/>
      <c r="K212" s="16"/>
      <c r="L212" s="16"/>
      <c r="M212" s="269"/>
      <c r="N212" s="269"/>
      <c r="O212" s="17">
        <v>10</v>
      </c>
      <c r="P212" s="17" t="s">
        <v>22</v>
      </c>
      <c r="Q212" s="16" t="s">
        <v>20</v>
      </c>
      <c r="R212" s="18"/>
      <c r="S212" s="102">
        <f t="shared" si="3"/>
        <v>10</v>
      </c>
      <c r="T212" t="s">
        <v>636</v>
      </c>
      <c r="U212" t="s">
        <v>638</v>
      </c>
    </row>
    <row r="213" spans="1:21" ht="14.25" customHeight="1" x14ac:dyDescent="0.3">
      <c r="A213" s="230"/>
      <c r="B213" s="230"/>
      <c r="C213" s="367"/>
      <c r="D213" s="365"/>
      <c r="E213" s="365"/>
      <c r="F213" s="164"/>
      <c r="G213" s="273"/>
      <c r="H213" s="274"/>
      <c r="I213" s="17" t="s">
        <v>269</v>
      </c>
      <c r="J213" s="20"/>
      <c r="K213" s="16"/>
      <c r="L213" s="16"/>
      <c r="M213" s="269"/>
      <c r="N213" s="269"/>
      <c r="O213" s="17">
        <v>506.98</v>
      </c>
      <c r="P213" s="17" t="s">
        <v>22</v>
      </c>
      <c r="Q213" s="16" t="s">
        <v>20</v>
      </c>
      <c r="R213" s="18"/>
      <c r="S213" s="102">
        <f t="shared" si="3"/>
        <v>506.98</v>
      </c>
      <c r="T213" t="s">
        <v>636</v>
      </c>
      <c r="U213" t="s">
        <v>638</v>
      </c>
    </row>
    <row r="214" spans="1:21" ht="14.25" customHeight="1" x14ac:dyDescent="0.3">
      <c r="A214" s="230"/>
      <c r="B214" s="230"/>
      <c r="C214" s="367"/>
      <c r="D214" s="365"/>
      <c r="E214" s="365"/>
      <c r="F214" s="164"/>
      <c r="G214" s="273"/>
      <c r="H214" s="274"/>
      <c r="I214" s="17" t="s">
        <v>270</v>
      </c>
      <c r="J214" s="20"/>
      <c r="K214" s="16"/>
      <c r="L214" s="16"/>
      <c r="M214" s="269"/>
      <c r="N214" s="269"/>
      <c r="O214" s="17">
        <v>223.96</v>
      </c>
      <c r="P214" s="17" t="s">
        <v>22</v>
      </c>
      <c r="Q214" s="16" t="s">
        <v>20</v>
      </c>
      <c r="R214" s="18"/>
      <c r="S214" s="102">
        <f t="shared" si="3"/>
        <v>223.96</v>
      </c>
      <c r="T214" t="s">
        <v>636</v>
      </c>
      <c r="U214" t="s">
        <v>638</v>
      </c>
    </row>
    <row r="215" spans="1:21" ht="14.25" customHeight="1" x14ac:dyDescent="0.3">
      <c r="A215" s="230"/>
      <c r="B215" s="230"/>
      <c r="C215" s="367"/>
      <c r="D215" s="365"/>
      <c r="E215" s="365"/>
      <c r="F215" s="164"/>
      <c r="G215" s="273"/>
      <c r="H215" s="274"/>
      <c r="I215" s="17" t="s">
        <v>271</v>
      </c>
      <c r="J215" s="20"/>
      <c r="K215" s="16"/>
      <c r="L215" s="16"/>
      <c r="M215" s="269"/>
      <c r="N215" s="269"/>
      <c r="O215" s="17">
        <v>10</v>
      </c>
      <c r="P215" s="17" t="s">
        <v>22</v>
      </c>
      <c r="Q215" s="16" t="s">
        <v>20</v>
      </c>
      <c r="R215" s="18"/>
      <c r="S215" s="102">
        <f t="shared" si="3"/>
        <v>10</v>
      </c>
      <c r="T215" t="s">
        <v>636</v>
      </c>
      <c r="U215" t="s">
        <v>638</v>
      </c>
    </row>
    <row r="216" spans="1:21" ht="14.25" customHeight="1" x14ac:dyDescent="0.3">
      <c r="A216" s="230"/>
      <c r="B216" s="230"/>
      <c r="C216" s="367"/>
      <c r="D216" s="365"/>
      <c r="E216" s="365"/>
      <c r="F216" s="164"/>
      <c r="G216" s="273"/>
      <c r="H216" s="274"/>
      <c r="I216" s="17" t="s">
        <v>272</v>
      </c>
      <c r="J216" s="20"/>
      <c r="K216" s="16"/>
      <c r="L216" s="16"/>
      <c r="M216" s="269"/>
      <c r="N216" s="269"/>
      <c r="O216" s="17">
        <v>504.81</v>
      </c>
      <c r="P216" s="17" t="s">
        <v>22</v>
      </c>
      <c r="Q216" s="16" t="s">
        <v>20</v>
      </c>
      <c r="R216" s="18"/>
      <c r="S216" s="102">
        <f t="shared" si="3"/>
        <v>504.81</v>
      </c>
      <c r="T216" t="s">
        <v>636</v>
      </c>
      <c r="U216" t="s">
        <v>638</v>
      </c>
    </row>
    <row r="217" spans="1:21" ht="14.25" customHeight="1" x14ac:dyDescent="0.3">
      <c r="A217" s="230"/>
      <c r="B217" s="230"/>
      <c r="C217" s="367"/>
      <c r="D217" s="365"/>
      <c r="E217" s="365"/>
      <c r="F217" s="164"/>
      <c r="G217" s="273"/>
      <c r="H217" s="274"/>
      <c r="I217" s="17" t="s">
        <v>273</v>
      </c>
      <c r="J217" s="20"/>
      <c r="K217" s="16"/>
      <c r="L217" s="16"/>
      <c r="M217" s="269"/>
      <c r="N217" s="269"/>
      <c r="O217" s="17">
        <v>32.590000000000003</v>
      </c>
      <c r="P217" s="17" t="s">
        <v>22</v>
      </c>
      <c r="Q217" s="16" t="s">
        <v>20</v>
      </c>
      <c r="R217" s="18"/>
      <c r="S217" s="102">
        <f t="shared" si="3"/>
        <v>32.590000000000003</v>
      </c>
      <c r="T217" t="s">
        <v>636</v>
      </c>
      <c r="U217" t="s">
        <v>638</v>
      </c>
    </row>
    <row r="218" spans="1:21" ht="14.25" customHeight="1" x14ac:dyDescent="0.3">
      <c r="A218" s="230"/>
      <c r="B218" s="230"/>
      <c r="C218" s="367"/>
      <c r="D218" s="365"/>
      <c r="E218" s="365"/>
      <c r="F218" s="164"/>
      <c r="G218" s="273"/>
      <c r="H218" s="274"/>
      <c r="I218" s="17" t="s">
        <v>274</v>
      </c>
      <c r="J218" s="20"/>
      <c r="K218" s="16"/>
      <c r="L218" s="16"/>
      <c r="M218" s="269"/>
      <c r="N218" s="269"/>
      <c r="O218" s="17">
        <v>123.9</v>
      </c>
      <c r="P218" s="17" t="s">
        <v>22</v>
      </c>
      <c r="Q218" s="16" t="s">
        <v>20</v>
      </c>
      <c r="R218" s="18"/>
      <c r="S218" s="102">
        <f t="shared" si="3"/>
        <v>123.9</v>
      </c>
      <c r="T218" t="s">
        <v>636</v>
      </c>
      <c r="U218" t="s">
        <v>638</v>
      </c>
    </row>
    <row r="219" spans="1:21" ht="14.25" customHeight="1" x14ac:dyDescent="0.3">
      <c r="A219" s="230"/>
      <c r="B219" s="230"/>
      <c r="C219" s="367"/>
      <c r="D219" s="365"/>
      <c r="E219" s="365"/>
      <c r="F219" s="164"/>
      <c r="G219" s="273"/>
      <c r="H219" s="274"/>
      <c r="I219" s="17" t="s">
        <v>275</v>
      </c>
      <c r="J219" s="20"/>
      <c r="K219" s="16"/>
      <c r="L219" s="16"/>
      <c r="M219" s="269"/>
      <c r="N219" s="269"/>
      <c r="O219" s="17">
        <v>136.44999999999999</v>
      </c>
      <c r="P219" s="17" t="s">
        <v>22</v>
      </c>
      <c r="Q219" s="16" t="s">
        <v>20</v>
      </c>
      <c r="R219" s="18"/>
      <c r="S219" s="102">
        <f t="shared" si="3"/>
        <v>136.44999999999999</v>
      </c>
      <c r="T219" t="s">
        <v>636</v>
      </c>
      <c r="U219" t="s">
        <v>638</v>
      </c>
    </row>
    <row r="220" spans="1:21" ht="14.25" customHeight="1" x14ac:dyDescent="0.3">
      <c r="A220" s="230"/>
      <c r="B220" s="230"/>
      <c r="C220" s="367"/>
      <c r="D220" s="365"/>
      <c r="E220" s="365"/>
      <c r="F220" s="164"/>
      <c r="G220" s="273"/>
      <c r="H220" s="274"/>
      <c r="I220" s="17" t="s">
        <v>276</v>
      </c>
      <c r="J220" s="20"/>
      <c r="K220" s="16"/>
      <c r="L220" s="16"/>
      <c r="M220" s="269"/>
      <c r="N220" s="269"/>
      <c r="O220" s="17">
        <v>321.07</v>
      </c>
      <c r="P220" s="17" t="s">
        <v>22</v>
      </c>
      <c r="Q220" s="16" t="s">
        <v>20</v>
      </c>
      <c r="R220" s="18"/>
      <c r="S220" s="102">
        <f t="shared" si="3"/>
        <v>321.07</v>
      </c>
      <c r="T220" t="s">
        <v>636</v>
      </c>
      <c r="U220" t="s">
        <v>638</v>
      </c>
    </row>
    <row r="221" spans="1:21" ht="14.25" customHeight="1" x14ac:dyDescent="0.3">
      <c r="A221" s="230"/>
      <c r="B221" s="230"/>
      <c r="C221" s="367"/>
      <c r="D221" s="365"/>
      <c r="E221" s="365"/>
      <c r="F221" s="164"/>
      <c r="G221" s="275"/>
      <c r="H221" s="276"/>
      <c r="I221" s="17" t="s">
        <v>277</v>
      </c>
      <c r="J221" s="20"/>
      <c r="K221" s="16"/>
      <c r="L221" s="16"/>
      <c r="M221" s="270"/>
      <c r="N221" s="270"/>
      <c r="O221" s="17">
        <v>130.30000000000001</v>
      </c>
      <c r="P221" s="17" t="s">
        <v>22</v>
      </c>
      <c r="Q221" s="16" t="s">
        <v>20</v>
      </c>
      <c r="R221" s="18"/>
      <c r="S221" s="102">
        <f t="shared" si="3"/>
        <v>130.30000000000001</v>
      </c>
      <c r="T221" t="s">
        <v>636</v>
      </c>
      <c r="U221" t="s">
        <v>638</v>
      </c>
    </row>
    <row r="222" spans="1:21" ht="14.25" customHeight="1" x14ac:dyDescent="0.3">
      <c r="A222" s="230"/>
      <c r="B222" s="230"/>
      <c r="C222" s="367"/>
      <c r="D222" s="365"/>
      <c r="E222" s="365"/>
      <c r="F222" s="164"/>
      <c r="G222" s="271" t="s">
        <v>278</v>
      </c>
      <c r="H222" s="272"/>
      <c r="I222" s="17" t="s">
        <v>279</v>
      </c>
      <c r="J222" s="20"/>
      <c r="K222" s="16"/>
      <c r="L222" s="16"/>
      <c r="M222" s="268">
        <v>1</v>
      </c>
      <c r="N222" s="268" t="s">
        <v>138</v>
      </c>
      <c r="O222" s="17">
        <v>393.8</v>
      </c>
      <c r="P222" s="17" t="s">
        <v>22</v>
      </c>
      <c r="Q222" s="16" t="s">
        <v>20</v>
      </c>
      <c r="R222" s="18"/>
      <c r="S222" s="102">
        <f t="shared" ref="S222:S247" si="4">O222</f>
        <v>393.8</v>
      </c>
      <c r="T222" t="s">
        <v>636</v>
      </c>
      <c r="U222" t="s">
        <v>638</v>
      </c>
    </row>
    <row r="223" spans="1:21" ht="14.25" customHeight="1" x14ac:dyDescent="0.3">
      <c r="A223" s="230"/>
      <c r="B223" s="230"/>
      <c r="C223" s="367"/>
      <c r="D223" s="365"/>
      <c r="E223" s="365"/>
      <c r="F223" s="164"/>
      <c r="G223" s="273"/>
      <c r="H223" s="274"/>
      <c r="I223" s="17" t="s">
        <v>280</v>
      </c>
      <c r="J223" s="20"/>
      <c r="K223" s="16"/>
      <c r="L223" s="16"/>
      <c r="M223" s="269"/>
      <c r="N223" s="269"/>
      <c r="O223" s="17">
        <v>10.98</v>
      </c>
      <c r="P223" s="17" t="s">
        <v>22</v>
      </c>
      <c r="Q223" s="16" t="s">
        <v>20</v>
      </c>
      <c r="R223" s="18"/>
      <c r="S223" s="102">
        <f t="shared" si="4"/>
        <v>10.98</v>
      </c>
      <c r="T223" t="s">
        <v>636</v>
      </c>
      <c r="U223" t="s">
        <v>638</v>
      </c>
    </row>
    <row r="224" spans="1:21" ht="14.25" customHeight="1" x14ac:dyDescent="0.3">
      <c r="A224" s="230"/>
      <c r="B224" s="230"/>
      <c r="C224" s="367"/>
      <c r="D224" s="365"/>
      <c r="E224" s="365"/>
      <c r="F224" s="164"/>
      <c r="G224" s="273"/>
      <c r="H224" s="274"/>
      <c r="I224" s="17" t="s">
        <v>281</v>
      </c>
      <c r="J224" s="20"/>
      <c r="K224" s="16"/>
      <c r="L224" s="16"/>
      <c r="M224" s="269"/>
      <c r="N224" s="269"/>
      <c r="O224" s="17">
        <v>393.95</v>
      </c>
      <c r="P224" s="17" t="s">
        <v>22</v>
      </c>
      <c r="Q224" s="16" t="s">
        <v>20</v>
      </c>
      <c r="R224" s="18"/>
      <c r="S224" s="102">
        <f t="shared" si="4"/>
        <v>393.95</v>
      </c>
      <c r="T224" t="s">
        <v>636</v>
      </c>
      <c r="U224" t="s">
        <v>638</v>
      </c>
    </row>
    <row r="225" spans="1:21" ht="14.25" customHeight="1" x14ac:dyDescent="0.3">
      <c r="A225" s="230"/>
      <c r="B225" s="230"/>
      <c r="C225" s="367"/>
      <c r="D225" s="365"/>
      <c r="E225" s="365"/>
      <c r="F225" s="164"/>
      <c r="G225" s="273"/>
      <c r="H225" s="274"/>
      <c r="I225" s="17" t="s">
        <v>282</v>
      </c>
      <c r="J225" s="20"/>
      <c r="K225" s="16"/>
      <c r="L225" s="16"/>
      <c r="M225" s="269"/>
      <c r="N225" s="269"/>
      <c r="O225" s="17">
        <v>14.27</v>
      </c>
      <c r="P225" s="17" t="s">
        <v>22</v>
      </c>
      <c r="Q225" s="16" t="s">
        <v>20</v>
      </c>
      <c r="R225" s="18"/>
      <c r="S225" s="102">
        <f t="shared" si="4"/>
        <v>14.27</v>
      </c>
      <c r="T225" t="s">
        <v>636</v>
      </c>
      <c r="U225" t="s">
        <v>638</v>
      </c>
    </row>
    <row r="226" spans="1:21" ht="14.25" customHeight="1" x14ac:dyDescent="0.3">
      <c r="A226" s="230"/>
      <c r="B226" s="230"/>
      <c r="C226" s="367"/>
      <c r="D226" s="365"/>
      <c r="E226" s="365"/>
      <c r="F226" s="164"/>
      <c r="G226" s="275"/>
      <c r="H226" s="276"/>
      <c r="I226" s="17" t="s">
        <v>283</v>
      </c>
      <c r="J226" s="20"/>
      <c r="K226" s="16"/>
      <c r="L226" s="16"/>
      <c r="M226" s="270"/>
      <c r="N226" s="270"/>
      <c r="O226" s="17">
        <v>256.24</v>
      </c>
      <c r="P226" s="17" t="s">
        <v>22</v>
      </c>
      <c r="Q226" s="16" t="s">
        <v>20</v>
      </c>
      <c r="R226" s="18"/>
      <c r="S226" s="102">
        <f t="shared" si="4"/>
        <v>256.24</v>
      </c>
      <c r="T226" t="s">
        <v>636</v>
      </c>
      <c r="U226" t="s">
        <v>638</v>
      </c>
    </row>
    <row r="227" spans="1:21" ht="14.25" customHeight="1" x14ac:dyDescent="0.3">
      <c r="A227" s="230"/>
      <c r="B227" s="230"/>
      <c r="C227" s="367"/>
      <c r="D227" s="365"/>
      <c r="E227" s="365"/>
      <c r="F227" s="164"/>
      <c r="G227" s="271" t="s">
        <v>284</v>
      </c>
      <c r="H227" s="272"/>
      <c r="I227" s="17" t="s">
        <v>285</v>
      </c>
      <c r="J227" s="20"/>
      <c r="K227" s="16"/>
      <c r="L227" s="16"/>
      <c r="M227" s="268">
        <v>1</v>
      </c>
      <c r="N227" s="268" t="s">
        <v>138</v>
      </c>
      <c r="O227" s="17">
        <v>57.76</v>
      </c>
      <c r="P227" s="17" t="s">
        <v>22</v>
      </c>
      <c r="Q227" s="16" t="s">
        <v>20</v>
      </c>
      <c r="R227" s="18"/>
      <c r="S227" s="102">
        <f t="shared" si="4"/>
        <v>57.76</v>
      </c>
      <c r="T227" t="s">
        <v>636</v>
      </c>
      <c r="U227" t="s">
        <v>638</v>
      </c>
    </row>
    <row r="228" spans="1:21" ht="14.25" customHeight="1" x14ac:dyDescent="0.3">
      <c r="A228" s="230"/>
      <c r="B228" s="230"/>
      <c r="C228" s="367"/>
      <c r="D228" s="365"/>
      <c r="E228" s="365"/>
      <c r="F228" s="164"/>
      <c r="G228" s="273"/>
      <c r="H228" s="274"/>
      <c r="I228" s="17" t="s">
        <v>286</v>
      </c>
      <c r="J228" s="20"/>
      <c r="K228" s="16"/>
      <c r="L228" s="16"/>
      <c r="M228" s="269"/>
      <c r="N228" s="269"/>
      <c r="O228" s="17">
        <v>286.41000000000003</v>
      </c>
      <c r="P228" s="17" t="s">
        <v>22</v>
      </c>
      <c r="Q228" s="16" t="s">
        <v>20</v>
      </c>
      <c r="R228" s="18"/>
      <c r="S228" s="102">
        <f t="shared" si="4"/>
        <v>286.41000000000003</v>
      </c>
      <c r="T228" t="s">
        <v>636</v>
      </c>
      <c r="U228" t="s">
        <v>638</v>
      </c>
    </row>
    <row r="229" spans="1:21" ht="14.25" customHeight="1" x14ac:dyDescent="0.3">
      <c r="A229" s="230"/>
      <c r="B229" s="230"/>
      <c r="C229" s="367"/>
      <c r="D229" s="365"/>
      <c r="E229" s="365"/>
      <c r="F229" s="164"/>
      <c r="G229" s="273"/>
      <c r="H229" s="274"/>
      <c r="I229" s="17" t="s">
        <v>287</v>
      </c>
      <c r="J229" s="20"/>
      <c r="K229" s="16"/>
      <c r="L229" s="16"/>
      <c r="M229" s="269"/>
      <c r="N229" s="269"/>
      <c r="O229" s="17">
        <v>218.48</v>
      </c>
      <c r="P229" s="17" t="s">
        <v>22</v>
      </c>
      <c r="Q229" s="16" t="s">
        <v>20</v>
      </c>
      <c r="R229" s="18"/>
      <c r="S229" s="102">
        <f t="shared" si="4"/>
        <v>218.48</v>
      </c>
      <c r="T229" t="s">
        <v>636</v>
      </c>
      <c r="U229" t="s">
        <v>638</v>
      </c>
    </row>
    <row r="230" spans="1:21" ht="14.25" customHeight="1" x14ac:dyDescent="0.3">
      <c r="A230" s="230"/>
      <c r="B230" s="230"/>
      <c r="C230" s="367"/>
      <c r="D230" s="365"/>
      <c r="E230" s="365"/>
      <c r="F230" s="164"/>
      <c r="G230" s="273"/>
      <c r="H230" s="274"/>
      <c r="I230" s="17" t="s">
        <v>288</v>
      </c>
      <c r="J230" s="20"/>
      <c r="K230" s="16"/>
      <c r="L230" s="16"/>
      <c r="M230" s="269"/>
      <c r="N230" s="269"/>
      <c r="O230" s="17">
        <v>329.3</v>
      </c>
      <c r="P230" s="17" t="s">
        <v>22</v>
      </c>
      <c r="Q230" s="16" t="s">
        <v>20</v>
      </c>
      <c r="R230" s="18"/>
      <c r="S230" s="102">
        <f t="shared" si="4"/>
        <v>329.3</v>
      </c>
      <c r="T230" t="s">
        <v>636</v>
      </c>
      <c r="U230" t="s">
        <v>638</v>
      </c>
    </row>
    <row r="231" spans="1:21" ht="14.25" customHeight="1" x14ac:dyDescent="0.3">
      <c r="A231" s="230"/>
      <c r="B231" s="230"/>
      <c r="C231" s="367"/>
      <c r="D231" s="365"/>
      <c r="E231" s="365"/>
      <c r="F231" s="164"/>
      <c r="G231" s="273"/>
      <c r="H231" s="274"/>
      <c r="I231" s="17" t="s">
        <v>289</v>
      </c>
      <c r="J231" s="20"/>
      <c r="K231" s="16"/>
      <c r="L231" s="16"/>
      <c r="M231" s="269"/>
      <c r="N231" s="269"/>
      <c r="O231" s="17">
        <v>129.62</v>
      </c>
      <c r="P231" s="17" t="s">
        <v>22</v>
      </c>
      <c r="Q231" s="16" t="s">
        <v>20</v>
      </c>
      <c r="R231" s="18"/>
      <c r="S231" s="102">
        <f t="shared" si="4"/>
        <v>129.62</v>
      </c>
      <c r="T231" t="s">
        <v>636</v>
      </c>
      <c r="U231" t="s">
        <v>638</v>
      </c>
    </row>
    <row r="232" spans="1:21" ht="14.25" customHeight="1" x14ac:dyDescent="0.3">
      <c r="A232" s="230"/>
      <c r="B232" s="230"/>
      <c r="C232" s="367"/>
      <c r="D232" s="365"/>
      <c r="E232" s="365"/>
      <c r="F232" s="164"/>
      <c r="G232" s="273"/>
      <c r="H232" s="274"/>
      <c r="I232" s="17" t="s">
        <v>290</v>
      </c>
      <c r="J232" s="20"/>
      <c r="K232" s="16"/>
      <c r="L232" s="16"/>
      <c r="M232" s="269"/>
      <c r="N232" s="269"/>
      <c r="O232" s="17">
        <v>30.18</v>
      </c>
      <c r="P232" s="17" t="s">
        <v>22</v>
      </c>
      <c r="Q232" s="16" t="s">
        <v>20</v>
      </c>
      <c r="R232" s="18"/>
      <c r="S232" s="102">
        <f t="shared" si="4"/>
        <v>30.18</v>
      </c>
      <c r="T232" t="s">
        <v>636</v>
      </c>
      <c r="U232" t="s">
        <v>638</v>
      </c>
    </row>
    <row r="233" spans="1:21" ht="14.25" customHeight="1" x14ac:dyDescent="0.3">
      <c r="A233" s="230"/>
      <c r="B233" s="230"/>
      <c r="C233" s="367"/>
      <c r="D233" s="365"/>
      <c r="E233" s="365"/>
      <c r="F233" s="164"/>
      <c r="G233" s="273"/>
      <c r="H233" s="274"/>
      <c r="I233" s="17" t="s">
        <v>291</v>
      </c>
      <c r="J233" s="20"/>
      <c r="K233" s="16"/>
      <c r="L233" s="16"/>
      <c r="M233" s="269"/>
      <c r="N233" s="269"/>
      <c r="O233" s="17">
        <v>574.91</v>
      </c>
      <c r="P233" s="17" t="s">
        <v>22</v>
      </c>
      <c r="Q233" s="16" t="s">
        <v>20</v>
      </c>
      <c r="R233" s="18"/>
      <c r="S233" s="102">
        <f t="shared" si="4"/>
        <v>574.91</v>
      </c>
      <c r="T233" t="s">
        <v>636</v>
      </c>
      <c r="U233" t="s">
        <v>638</v>
      </c>
    </row>
    <row r="234" spans="1:21" ht="14.25" customHeight="1" x14ac:dyDescent="0.3">
      <c r="A234" s="230"/>
      <c r="B234" s="230"/>
      <c r="C234" s="367"/>
      <c r="D234" s="365"/>
      <c r="E234" s="365"/>
      <c r="F234" s="164"/>
      <c r="G234" s="273"/>
      <c r="H234" s="274"/>
      <c r="I234" s="17" t="s">
        <v>292</v>
      </c>
      <c r="J234" s="20"/>
      <c r="K234" s="16"/>
      <c r="L234" s="16"/>
      <c r="M234" s="269"/>
      <c r="N234" s="269"/>
      <c r="O234" s="17">
        <v>369.91</v>
      </c>
      <c r="P234" s="17" t="s">
        <v>22</v>
      </c>
      <c r="Q234" s="16" t="s">
        <v>20</v>
      </c>
      <c r="R234" s="18"/>
      <c r="S234" s="102">
        <f t="shared" si="4"/>
        <v>369.91</v>
      </c>
      <c r="T234" t="s">
        <v>636</v>
      </c>
      <c r="U234" t="s">
        <v>638</v>
      </c>
    </row>
    <row r="235" spans="1:21" ht="14.25" customHeight="1" x14ac:dyDescent="0.3">
      <c r="A235" s="230"/>
      <c r="B235" s="230"/>
      <c r="C235" s="367"/>
      <c r="D235" s="365"/>
      <c r="E235" s="365"/>
      <c r="F235" s="164"/>
      <c r="G235" s="273"/>
      <c r="H235" s="274"/>
      <c r="I235" s="17" t="s">
        <v>293</v>
      </c>
      <c r="J235" s="20"/>
      <c r="K235" s="16"/>
      <c r="L235" s="16"/>
      <c r="M235" s="269"/>
      <c r="N235" s="269"/>
      <c r="O235" s="17">
        <v>438.4</v>
      </c>
      <c r="P235" s="17" t="s">
        <v>22</v>
      </c>
      <c r="Q235" s="16" t="s">
        <v>20</v>
      </c>
      <c r="R235" s="18"/>
      <c r="S235" s="102">
        <f t="shared" si="4"/>
        <v>438.4</v>
      </c>
      <c r="T235" t="s">
        <v>636</v>
      </c>
      <c r="U235" t="s">
        <v>638</v>
      </c>
    </row>
    <row r="236" spans="1:21" ht="14.25" customHeight="1" x14ac:dyDescent="0.3">
      <c r="A236" s="230"/>
      <c r="B236" s="230"/>
      <c r="C236" s="367"/>
      <c r="D236" s="365"/>
      <c r="E236" s="365"/>
      <c r="F236" s="164"/>
      <c r="G236" s="273"/>
      <c r="H236" s="274"/>
      <c r="I236" s="17" t="s">
        <v>294</v>
      </c>
      <c r="J236" s="20"/>
      <c r="K236" s="16"/>
      <c r="L236" s="16"/>
      <c r="M236" s="269"/>
      <c r="N236" s="269"/>
      <c r="O236" s="17">
        <v>136.05000000000001</v>
      </c>
      <c r="P236" s="17" t="s">
        <v>22</v>
      </c>
      <c r="Q236" s="16" t="s">
        <v>20</v>
      </c>
      <c r="R236" s="18"/>
      <c r="S236" s="102">
        <f t="shared" si="4"/>
        <v>136.05000000000001</v>
      </c>
      <c r="T236" t="s">
        <v>636</v>
      </c>
      <c r="U236" t="s">
        <v>638</v>
      </c>
    </row>
    <row r="237" spans="1:21" ht="14.25" customHeight="1" x14ac:dyDescent="0.3">
      <c r="A237" s="230"/>
      <c r="B237" s="230"/>
      <c r="C237" s="367"/>
      <c r="D237" s="365"/>
      <c r="E237" s="365"/>
      <c r="F237" s="164"/>
      <c r="G237" s="273"/>
      <c r="H237" s="274"/>
      <c r="I237" s="17" t="s">
        <v>295</v>
      </c>
      <c r="J237" s="20"/>
      <c r="K237" s="16"/>
      <c r="L237" s="16"/>
      <c r="M237" s="269"/>
      <c r="N237" s="269"/>
      <c r="O237" s="17">
        <v>118.37</v>
      </c>
      <c r="P237" s="17" t="s">
        <v>22</v>
      </c>
      <c r="Q237" s="16" t="s">
        <v>20</v>
      </c>
      <c r="R237" s="18"/>
      <c r="S237" s="102">
        <f t="shared" si="4"/>
        <v>118.37</v>
      </c>
      <c r="T237" t="s">
        <v>636</v>
      </c>
      <c r="U237" t="s">
        <v>638</v>
      </c>
    </row>
    <row r="238" spans="1:21" ht="14.25" customHeight="1" x14ac:dyDescent="0.3">
      <c r="A238" s="230"/>
      <c r="B238" s="230"/>
      <c r="C238" s="367"/>
      <c r="D238" s="365"/>
      <c r="E238" s="365"/>
      <c r="F238" s="164"/>
      <c r="G238" s="273"/>
      <c r="H238" s="274"/>
      <c r="I238" s="17" t="s">
        <v>296</v>
      </c>
      <c r="J238" s="20"/>
      <c r="K238" s="16"/>
      <c r="L238" s="16"/>
      <c r="M238" s="269"/>
      <c r="N238" s="269"/>
      <c r="O238" s="17">
        <v>265.22000000000003</v>
      </c>
      <c r="P238" s="17" t="s">
        <v>22</v>
      </c>
      <c r="Q238" s="16" t="s">
        <v>20</v>
      </c>
      <c r="R238" s="18"/>
      <c r="S238" s="102">
        <f t="shared" si="4"/>
        <v>265.22000000000003</v>
      </c>
      <c r="T238" t="s">
        <v>636</v>
      </c>
      <c r="U238" t="s">
        <v>638</v>
      </c>
    </row>
    <row r="239" spans="1:21" ht="14.25" customHeight="1" x14ac:dyDescent="0.3">
      <c r="A239" s="230"/>
      <c r="B239" s="230"/>
      <c r="C239" s="367"/>
      <c r="D239" s="365"/>
      <c r="E239" s="365"/>
      <c r="F239" s="164"/>
      <c r="G239" s="273"/>
      <c r="H239" s="274"/>
      <c r="I239" s="17" t="s">
        <v>297</v>
      </c>
      <c r="J239" s="20"/>
      <c r="K239" s="16"/>
      <c r="L239" s="16"/>
      <c r="M239" s="269"/>
      <c r="N239" s="269"/>
      <c r="O239" s="17">
        <v>323.86</v>
      </c>
      <c r="P239" s="17" t="s">
        <v>22</v>
      </c>
      <c r="Q239" s="16" t="s">
        <v>20</v>
      </c>
      <c r="R239" s="18"/>
      <c r="S239" s="102">
        <f t="shared" si="4"/>
        <v>323.86</v>
      </c>
      <c r="T239" t="s">
        <v>636</v>
      </c>
      <c r="U239" t="s">
        <v>638</v>
      </c>
    </row>
    <row r="240" spans="1:21" ht="14.25" customHeight="1" x14ac:dyDescent="0.3">
      <c r="A240" s="230"/>
      <c r="B240" s="230"/>
      <c r="C240" s="367"/>
      <c r="D240" s="365"/>
      <c r="E240" s="365"/>
      <c r="F240" s="164"/>
      <c r="G240" s="273"/>
      <c r="H240" s="274"/>
      <c r="I240" s="17" t="s">
        <v>298</v>
      </c>
      <c r="J240" s="20"/>
      <c r="K240" s="16"/>
      <c r="L240" s="16"/>
      <c r="M240" s="269"/>
      <c r="N240" s="269"/>
      <c r="O240" s="17">
        <v>389.15</v>
      </c>
      <c r="P240" s="17" t="s">
        <v>22</v>
      </c>
      <c r="Q240" s="16" t="s">
        <v>20</v>
      </c>
      <c r="R240" s="18"/>
      <c r="S240" s="102">
        <f t="shared" si="4"/>
        <v>389.15</v>
      </c>
      <c r="T240" t="s">
        <v>636</v>
      </c>
      <c r="U240" t="s">
        <v>638</v>
      </c>
    </row>
    <row r="241" spans="1:21" ht="14.25" customHeight="1" x14ac:dyDescent="0.3">
      <c r="A241" s="230"/>
      <c r="B241" s="230"/>
      <c r="C241" s="367"/>
      <c r="D241" s="365"/>
      <c r="E241" s="365"/>
      <c r="F241" s="164"/>
      <c r="G241" s="273"/>
      <c r="H241" s="274"/>
      <c r="I241" s="17" t="s">
        <v>299</v>
      </c>
      <c r="J241" s="20"/>
      <c r="K241" s="16"/>
      <c r="L241" s="16"/>
      <c r="M241" s="269"/>
      <c r="N241" s="269"/>
      <c r="O241" s="17">
        <v>167.69</v>
      </c>
      <c r="P241" s="17" t="s">
        <v>22</v>
      </c>
      <c r="Q241" s="16" t="s">
        <v>20</v>
      </c>
      <c r="R241" s="18"/>
      <c r="S241" s="102">
        <f t="shared" si="4"/>
        <v>167.69</v>
      </c>
      <c r="T241" t="s">
        <v>636</v>
      </c>
      <c r="U241" t="s">
        <v>638</v>
      </c>
    </row>
    <row r="242" spans="1:21" ht="14.25" customHeight="1" x14ac:dyDescent="0.3">
      <c r="A242" s="230"/>
      <c r="B242" s="230"/>
      <c r="C242" s="367"/>
      <c r="D242" s="365"/>
      <c r="E242" s="365"/>
      <c r="F242" s="164"/>
      <c r="G242" s="273"/>
      <c r="H242" s="274"/>
      <c r="I242" s="17" t="s">
        <v>300</v>
      </c>
      <c r="J242" s="20"/>
      <c r="K242" s="16"/>
      <c r="L242" s="16"/>
      <c r="M242" s="269"/>
      <c r="N242" s="269"/>
      <c r="O242" s="17">
        <v>144.08000000000001</v>
      </c>
      <c r="P242" s="17" t="s">
        <v>22</v>
      </c>
      <c r="Q242" s="16" t="s">
        <v>20</v>
      </c>
      <c r="R242" s="18"/>
      <c r="S242" s="102">
        <f t="shared" si="4"/>
        <v>144.08000000000001</v>
      </c>
      <c r="T242" t="s">
        <v>636</v>
      </c>
      <c r="U242" t="s">
        <v>638</v>
      </c>
    </row>
    <row r="243" spans="1:21" ht="14.25" customHeight="1" x14ac:dyDescent="0.3">
      <c r="A243" s="230"/>
      <c r="B243" s="230"/>
      <c r="C243" s="367"/>
      <c r="D243" s="365"/>
      <c r="E243" s="365"/>
      <c r="F243" s="164"/>
      <c r="G243" s="273"/>
      <c r="H243" s="274"/>
      <c r="I243" s="17" t="s">
        <v>301</v>
      </c>
      <c r="J243" s="20"/>
      <c r="K243" s="16"/>
      <c r="L243" s="16"/>
      <c r="M243" s="269"/>
      <c r="N243" s="269"/>
      <c r="O243" s="17">
        <v>282.69</v>
      </c>
      <c r="P243" s="17" t="s">
        <v>22</v>
      </c>
      <c r="Q243" s="16" t="s">
        <v>20</v>
      </c>
      <c r="R243" s="18"/>
      <c r="S243" s="102">
        <f t="shared" si="4"/>
        <v>282.69</v>
      </c>
      <c r="T243" t="s">
        <v>636</v>
      </c>
      <c r="U243" t="s">
        <v>638</v>
      </c>
    </row>
    <row r="244" spans="1:21" ht="14.25" customHeight="1" x14ac:dyDescent="0.3">
      <c r="A244" s="230"/>
      <c r="B244" s="230"/>
      <c r="C244" s="367"/>
      <c r="D244" s="365"/>
      <c r="E244" s="365"/>
      <c r="F244" s="164"/>
      <c r="G244" s="273"/>
      <c r="H244" s="274"/>
      <c r="I244" s="17" t="s">
        <v>302</v>
      </c>
      <c r="J244" s="20"/>
      <c r="K244" s="16"/>
      <c r="L244" s="16"/>
      <c r="M244" s="269"/>
      <c r="N244" s="269"/>
      <c r="O244" s="17">
        <v>247.25</v>
      </c>
      <c r="P244" s="17" t="s">
        <v>22</v>
      </c>
      <c r="Q244" s="16" t="s">
        <v>20</v>
      </c>
      <c r="R244" s="18"/>
      <c r="S244" s="102">
        <f t="shared" si="4"/>
        <v>247.25</v>
      </c>
      <c r="T244" t="s">
        <v>636</v>
      </c>
      <c r="U244" t="s">
        <v>638</v>
      </c>
    </row>
    <row r="245" spans="1:21" ht="14.25" customHeight="1" x14ac:dyDescent="0.3">
      <c r="A245" s="230"/>
      <c r="B245" s="230"/>
      <c r="C245" s="367"/>
      <c r="D245" s="365"/>
      <c r="E245" s="365"/>
      <c r="F245" s="164"/>
      <c r="G245" s="273"/>
      <c r="H245" s="274"/>
      <c r="I245" s="17" t="s">
        <v>303</v>
      </c>
      <c r="J245" s="20"/>
      <c r="K245" s="16"/>
      <c r="L245" s="16"/>
      <c r="M245" s="269"/>
      <c r="N245" s="269"/>
      <c r="O245" s="17">
        <v>263.58</v>
      </c>
      <c r="P245" s="17" t="s">
        <v>22</v>
      </c>
      <c r="Q245" s="16" t="s">
        <v>20</v>
      </c>
      <c r="R245" s="18"/>
      <c r="S245" s="102">
        <f t="shared" si="4"/>
        <v>263.58</v>
      </c>
      <c r="T245" t="s">
        <v>636</v>
      </c>
      <c r="U245" t="s">
        <v>638</v>
      </c>
    </row>
    <row r="246" spans="1:21" ht="14.25" customHeight="1" x14ac:dyDescent="0.3">
      <c r="A246" s="230"/>
      <c r="B246" s="230"/>
      <c r="C246" s="367"/>
      <c r="D246" s="365"/>
      <c r="E246" s="365"/>
      <c r="F246" s="164"/>
      <c r="G246" s="273"/>
      <c r="H246" s="274"/>
      <c r="I246" s="17" t="s">
        <v>304</v>
      </c>
      <c r="J246" s="20"/>
      <c r="K246" s="16"/>
      <c r="L246" s="16"/>
      <c r="M246" s="269"/>
      <c r="N246" s="269"/>
      <c r="O246" s="17">
        <v>355.51</v>
      </c>
      <c r="P246" s="17" t="s">
        <v>22</v>
      </c>
      <c r="Q246" s="16" t="s">
        <v>20</v>
      </c>
      <c r="R246" s="18"/>
      <c r="S246" s="102">
        <f t="shared" si="4"/>
        <v>355.51</v>
      </c>
      <c r="T246" t="s">
        <v>636</v>
      </c>
      <c r="U246" t="s">
        <v>638</v>
      </c>
    </row>
    <row r="247" spans="1:21" ht="14.25" customHeight="1" x14ac:dyDescent="0.3">
      <c r="A247" s="231"/>
      <c r="B247" s="231"/>
      <c r="C247" s="369"/>
      <c r="D247" s="368"/>
      <c r="E247" s="368"/>
      <c r="F247" s="165"/>
      <c r="G247" s="275"/>
      <c r="H247" s="276"/>
      <c r="I247" s="17" t="s">
        <v>305</v>
      </c>
      <c r="J247" s="20"/>
      <c r="K247" s="16"/>
      <c r="L247" s="16"/>
      <c r="M247" s="270"/>
      <c r="N247" s="270"/>
      <c r="O247" s="17">
        <v>245.96</v>
      </c>
      <c r="P247" s="17" t="s">
        <v>22</v>
      </c>
      <c r="Q247" s="16" t="s">
        <v>20</v>
      </c>
      <c r="R247" s="18"/>
      <c r="S247" s="102">
        <f t="shared" si="4"/>
        <v>245.96</v>
      </c>
      <c r="T247" t="s">
        <v>636</v>
      </c>
      <c r="U247" t="s">
        <v>638</v>
      </c>
    </row>
    <row r="248" spans="1:21" ht="14.4" x14ac:dyDescent="0.3">
      <c r="A248" s="195">
        <v>4</v>
      </c>
      <c r="B248" s="260" t="s">
        <v>781</v>
      </c>
      <c r="C248" s="200"/>
      <c r="D248" s="200"/>
      <c r="E248" s="195"/>
      <c r="F248" s="97">
        <f>SUM(S248:S285)</f>
        <v>12850</v>
      </c>
      <c r="G248" s="193" t="s">
        <v>321</v>
      </c>
      <c r="H248" s="193"/>
      <c r="I248" s="193"/>
      <c r="J248" s="20"/>
      <c r="K248" s="20"/>
      <c r="L248" s="200" t="s">
        <v>322</v>
      </c>
      <c r="M248" s="25">
        <v>1</v>
      </c>
      <c r="N248" s="20" t="s">
        <v>323</v>
      </c>
      <c r="O248" s="23"/>
      <c r="P248" s="23"/>
      <c r="Q248" s="20" t="s">
        <v>20</v>
      </c>
      <c r="R248" s="97"/>
      <c r="S248" s="102"/>
      <c r="T248" t="s">
        <v>637</v>
      </c>
      <c r="U248" t="s">
        <v>638</v>
      </c>
    </row>
    <row r="249" spans="1:21" ht="14.4" x14ac:dyDescent="0.3">
      <c r="A249" s="195"/>
      <c r="B249" s="261"/>
      <c r="C249" s="200"/>
      <c r="D249" s="200"/>
      <c r="E249" s="195"/>
      <c r="F249" s="97"/>
      <c r="G249" s="193"/>
      <c r="H249" s="193"/>
      <c r="I249" s="193"/>
      <c r="J249" s="20"/>
      <c r="K249" s="20"/>
      <c r="L249" s="200"/>
      <c r="M249" s="26">
        <v>2</v>
      </c>
      <c r="N249" s="20" t="s">
        <v>324</v>
      </c>
      <c r="O249" s="23"/>
      <c r="P249" s="23"/>
      <c r="Q249" s="20" t="s">
        <v>327</v>
      </c>
      <c r="R249" s="97"/>
      <c r="S249" s="102"/>
      <c r="T249" t="s">
        <v>637</v>
      </c>
      <c r="U249" t="s">
        <v>638</v>
      </c>
    </row>
    <row r="250" spans="1:21" ht="14.4" x14ac:dyDescent="0.3">
      <c r="A250" s="195"/>
      <c r="B250" s="261"/>
      <c r="C250" s="200"/>
      <c r="D250" s="200"/>
      <c r="E250" s="195"/>
      <c r="F250" s="97"/>
      <c r="G250" s="193" t="s">
        <v>325</v>
      </c>
      <c r="H250" s="193"/>
      <c r="I250" s="193"/>
      <c r="J250" s="20"/>
      <c r="K250" s="20"/>
      <c r="L250" s="200"/>
      <c r="M250" s="25">
        <v>1</v>
      </c>
      <c r="N250" s="20" t="s">
        <v>326</v>
      </c>
      <c r="O250" s="23"/>
      <c r="P250" s="23"/>
      <c r="Q250" s="20" t="s">
        <v>20</v>
      </c>
      <c r="R250" s="97"/>
      <c r="S250" s="102"/>
      <c r="T250" t="s">
        <v>637</v>
      </c>
      <c r="U250" t="s">
        <v>638</v>
      </c>
    </row>
    <row r="251" spans="1:21" ht="14.4" x14ac:dyDescent="0.3">
      <c r="A251" s="195"/>
      <c r="B251" s="261"/>
      <c r="C251" s="200"/>
      <c r="D251" s="200"/>
      <c r="E251" s="195"/>
      <c r="F251" s="97"/>
      <c r="G251" s="193"/>
      <c r="H251" s="193"/>
      <c r="I251" s="193"/>
      <c r="J251" s="20"/>
      <c r="K251" s="20"/>
      <c r="L251" s="200"/>
      <c r="M251" s="25">
        <v>2</v>
      </c>
      <c r="N251" s="20" t="s">
        <v>328</v>
      </c>
      <c r="O251" s="23"/>
      <c r="P251" s="23"/>
      <c r="Q251" s="20" t="s">
        <v>327</v>
      </c>
      <c r="R251" s="97"/>
      <c r="S251" s="102"/>
      <c r="T251" t="s">
        <v>637</v>
      </c>
      <c r="U251" t="s">
        <v>638</v>
      </c>
    </row>
    <row r="252" spans="1:21" ht="14.4" x14ac:dyDescent="0.3">
      <c r="A252" s="195"/>
      <c r="B252" s="261"/>
      <c r="C252" s="200"/>
      <c r="D252" s="200"/>
      <c r="E252" s="195"/>
      <c r="F252" s="97"/>
      <c r="G252" s="193"/>
      <c r="H252" s="193"/>
      <c r="I252" s="193"/>
      <c r="J252" s="20"/>
      <c r="K252" s="20"/>
      <c r="L252" s="200"/>
      <c r="M252" s="25">
        <v>3</v>
      </c>
      <c r="N252" s="20" t="s">
        <v>329</v>
      </c>
      <c r="O252" s="23"/>
      <c r="P252" s="23"/>
      <c r="Q252" s="20" t="s">
        <v>327</v>
      </c>
      <c r="R252" s="97"/>
      <c r="S252" s="102"/>
      <c r="T252" t="s">
        <v>637</v>
      </c>
      <c r="U252" t="s">
        <v>638</v>
      </c>
    </row>
    <row r="253" spans="1:21" ht="14.4" x14ac:dyDescent="0.3">
      <c r="A253" s="195"/>
      <c r="B253" s="261"/>
      <c r="C253" s="200"/>
      <c r="D253" s="200"/>
      <c r="E253" s="195"/>
      <c r="F253" s="97"/>
      <c r="G253" s="193"/>
      <c r="H253" s="193"/>
      <c r="I253" s="193"/>
      <c r="J253" s="20"/>
      <c r="K253" s="20"/>
      <c r="L253" s="200"/>
      <c r="M253" s="25">
        <v>4</v>
      </c>
      <c r="N253" s="20" t="s">
        <v>330</v>
      </c>
      <c r="O253" s="23"/>
      <c r="P253" s="23"/>
      <c r="Q253" s="20" t="s">
        <v>20</v>
      </c>
      <c r="R253" s="97"/>
      <c r="S253" s="102"/>
      <c r="T253" t="s">
        <v>637</v>
      </c>
      <c r="U253" t="s">
        <v>638</v>
      </c>
    </row>
    <row r="254" spans="1:21" ht="14.4" x14ac:dyDescent="0.3">
      <c r="A254" s="195"/>
      <c r="B254" s="261"/>
      <c r="C254" s="200"/>
      <c r="D254" s="200"/>
      <c r="E254" s="195"/>
      <c r="F254" s="97"/>
      <c r="G254" s="193" t="s">
        <v>331</v>
      </c>
      <c r="H254" s="193"/>
      <c r="I254" s="193"/>
      <c r="J254" s="20"/>
      <c r="K254" s="20"/>
      <c r="L254" s="200"/>
      <c r="M254" s="25">
        <v>1</v>
      </c>
      <c r="N254" s="20" t="s">
        <v>332</v>
      </c>
      <c r="O254" s="23"/>
      <c r="P254" s="23"/>
      <c r="Q254" s="20" t="s">
        <v>20</v>
      </c>
      <c r="R254" s="97"/>
      <c r="S254" s="102"/>
      <c r="T254" t="s">
        <v>637</v>
      </c>
      <c r="U254" t="s">
        <v>638</v>
      </c>
    </row>
    <row r="255" spans="1:21" ht="14.4" x14ac:dyDescent="0.3">
      <c r="A255" s="195"/>
      <c r="B255" s="261"/>
      <c r="C255" s="200"/>
      <c r="D255" s="200"/>
      <c r="E255" s="195"/>
      <c r="F255" s="97"/>
      <c r="G255" s="193"/>
      <c r="H255" s="193"/>
      <c r="I255" s="193"/>
      <c r="J255" s="20"/>
      <c r="K255" s="20"/>
      <c r="L255" s="200"/>
      <c r="M255" s="25">
        <v>2</v>
      </c>
      <c r="N255" s="27" t="s">
        <v>333</v>
      </c>
      <c r="O255" s="23"/>
      <c r="P255" s="23"/>
      <c r="Q255" s="20" t="s">
        <v>20</v>
      </c>
      <c r="R255" s="97"/>
      <c r="S255" s="102"/>
      <c r="T255" t="s">
        <v>637</v>
      </c>
      <c r="U255" t="s">
        <v>638</v>
      </c>
    </row>
    <row r="256" spans="1:21" ht="14.4" x14ac:dyDescent="0.3">
      <c r="A256" s="195"/>
      <c r="B256" s="261"/>
      <c r="C256" s="200"/>
      <c r="D256" s="200"/>
      <c r="E256" s="195"/>
      <c r="F256" s="97"/>
      <c r="G256" s="193" t="s">
        <v>334</v>
      </c>
      <c r="H256" s="193"/>
      <c r="I256" s="193"/>
      <c r="J256" s="20"/>
      <c r="K256" s="20"/>
      <c r="L256" s="262" t="s">
        <v>337</v>
      </c>
      <c r="M256" s="25">
        <v>1</v>
      </c>
      <c r="N256" s="20" t="s">
        <v>335</v>
      </c>
      <c r="O256" s="23"/>
      <c r="P256" s="23"/>
      <c r="Q256" s="20" t="s">
        <v>20</v>
      </c>
      <c r="R256" s="97"/>
      <c r="S256" s="102"/>
      <c r="T256" t="s">
        <v>637</v>
      </c>
      <c r="U256" t="s">
        <v>638</v>
      </c>
    </row>
    <row r="257" spans="1:21" ht="14.4" x14ac:dyDescent="0.3">
      <c r="A257" s="195"/>
      <c r="B257" s="261"/>
      <c r="C257" s="200"/>
      <c r="D257" s="200"/>
      <c r="E257" s="195"/>
      <c r="F257" s="97"/>
      <c r="G257" s="193"/>
      <c r="H257" s="193"/>
      <c r="I257" s="193"/>
      <c r="J257" s="20"/>
      <c r="K257" s="20"/>
      <c r="L257" s="262"/>
      <c r="M257" s="25">
        <v>2</v>
      </c>
      <c r="N257" s="20" t="s">
        <v>336</v>
      </c>
      <c r="O257" s="23"/>
      <c r="P257" s="23"/>
      <c r="Q257" s="20" t="s">
        <v>20</v>
      </c>
      <c r="R257" s="97"/>
      <c r="S257" s="102"/>
      <c r="T257" t="s">
        <v>637</v>
      </c>
      <c r="U257" t="s">
        <v>638</v>
      </c>
    </row>
    <row r="258" spans="1:21" ht="14.4" x14ac:dyDescent="0.3">
      <c r="A258" s="195"/>
      <c r="B258" s="261"/>
      <c r="C258" s="200"/>
      <c r="D258" s="200"/>
      <c r="E258" s="195"/>
      <c r="F258" s="97"/>
      <c r="G258" s="193" t="s">
        <v>340</v>
      </c>
      <c r="H258" s="193"/>
      <c r="I258" s="193"/>
      <c r="J258" s="20"/>
      <c r="K258" s="20"/>
      <c r="L258" s="200" t="s">
        <v>341</v>
      </c>
      <c r="M258" s="25">
        <v>1</v>
      </c>
      <c r="N258" s="20" t="s">
        <v>102</v>
      </c>
      <c r="O258" s="23"/>
      <c r="P258" s="23"/>
      <c r="Q258" s="20" t="s">
        <v>327</v>
      </c>
      <c r="R258" s="97"/>
      <c r="S258" s="102" t="s">
        <v>345</v>
      </c>
      <c r="T258" t="s">
        <v>637</v>
      </c>
      <c r="U258" t="s">
        <v>345</v>
      </c>
    </row>
    <row r="259" spans="1:21" ht="14.4" x14ac:dyDescent="0.3">
      <c r="A259" s="195"/>
      <c r="B259" s="261"/>
      <c r="C259" s="200"/>
      <c r="D259" s="200"/>
      <c r="E259" s="195"/>
      <c r="F259" s="97"/>
      <c r="G259" s="193"/>
      <c r="H259" s="193"/>
      <c r="I259" s="193"/>
      <c r="J259" s="20"/>
      <c r="K259" s="20"/>
      <c r="L259" s="200"/>
      <c r="M259" s="25">
        <v>2</v>
      </c>
      <c r="N259" s="27" t="s">
        <v>342</v>
      </c>
      <c r="O259" s="23"/>
      <c r="P259" s="23"/>
      <c r="Q259" s="20" t="s">
        <v>327</v>
      </c>
      <c r="R259" s="97"/>
      <c r="S259" s="102"/>
      <c r="T259" t="s">
        <v>637</v>
      </c>
      <c r="U259" t="s">
        <v>638</v>
      </c>
    </row>
    <row r="260" spans="1:21" ht="14.4" x14ac:dyDescent="0.3">
      <c r="A260" s="195"/>
      <c r="B260" s="261"/>
      <c r="C260" s="200"/>
      <c r="D260" s="200"/>
      <c r="E260" s="195"/>
      <c r="F260" s="97"/>
      <c r="G260" s="193"/>
      <c r="H260" s="193"/>
      <c r="I260" s="193"/>
      <c r="J260" s="20"/>
      <c r="K260" s="20"/>
      <c r="L260" s="200"/>
      <c r="M260" s="25">
        <v>3</v>
      </c>
      <c r="N260" s="20" t="s">
        <v>343</v>
      </c>
      <c r="O260" s="23"/>
      <c r="P260" s="23"/>
      <c r="Q260" s="20" t="s">
        <v>327</v>
      </c>
      <c r="R260" s="97"/>
      <c r="S260" s="102"/>
      <c r="T260" t="s">
        <v>637</v>
      </c>
      <c r="U260" t="s">
        <v>638</v>
      </c>
    </row>
    <row r="261" spans="1:21" ht="14.4" x14ac:dyDescent="0.3">
      <c r="A261" s="195"/>
      <c r="B261" s="261"/>
      <c r="C261" s="200"/>
      <c r="D261" s="200"/>
      <c r="E261" s="195"/>
      <c r="F261" s="97"/>
      <c r="G261" s="193"/>
      <c r="H261" s="193"/>
      <c r="I261" s="193"/>
      <c r="J261" s="20"/>
      <c r="K261" s="20"/>
      <c r="L261" s="200"/>
      <c r="M261" s="25">
        <v>4</v>
      </c>
      <c r="N261" s="20" t="s">
        <v>338</v>
      </c>
      <c r="O261" s="23"/>
      <c r="P261" s="23"/>
      <c r="Q261" s="20" t="s">
        <v>20</v>
      </c>
      <c r="R261" s="97"/>
      <c r="S261" s="102"/>
      <c r="T261" t="s">
        <v>637</v>
      </c>
      <c r="U261" t="s">
        <v>638</v>
      </c>
    </row>
    <row r="262" spans="1:21" ht="14.4" x14ac:dyDescent="0.3">
      <c r="A262" s="195"/>
      <c r="B262" s="261"/>
      <c r="C262" s="200"/>
      <c r="D262" s="200"/>
      <c r="E262" s="195"/>
      <c r="F262" s="97"/>
      <c r="G262" s="193"/>
      <c r="H262" s="193"/>
      <c r="I262" s="193"/>
      <c r="J262" s="20"/>
      <c r="K262" s="20"/>
      <c r="L262" s="200"/>
      <c r="M262" s="25">
        <v>5</v>
      </c>
      <c r="N262" s="20" t="s">
        <v>339</v>
      </c>
      <c r="O262" s="23"/>
      <c r="P262" s="23"/>
      <c r="Q262" s="20" t="s">
        <v>20</v>
      </c>
      <c r="R262" s="97"/>
      <c r="S262" s="102"/>
      <c r="T262" t="s">
        <v>637</v>
      </c>
      <c r="U262" t="s">
        <v>638</v>
      </c>
    </row>
    <row r="263" spans="1:21" ht="14.4" x14ac:dyDescent="0.3">
      <c r="A263" s="195"/>
      <c r="B263" s="261"/>
      <c r="C263" s="200"/>
      <c r="D263" s="200"/>
      <c r="E263" s="195"/>
      <c r="F263" s="97"/>
      <c r="G263" s="193"/>
      <c r="H263" s="193"/>
      <c r="I263" s="193"/>
      <c r="J263" s="20"/>
      <c r="K263" s="20"/>
      <c r="L263" s="200"/>
      <c r="M263" s="25">
        <v>6</v>
      </c>
      <c r="N263" s="27" t="s">
        <v>344</v>
      </c>
      <c r="O263" s="23"/>
      <c r="P263" s="23"/>
      <c r="Q263" s="20" t="s">
        <v>20</v>
      </c>
      <c r="R263" s="97"/>
      <c r="S263" s="102"/>
      <c r="T263" t="s">
        <v>637</v>
      </c>
      <c r="U263" t="s">
        <v>638</v>
      </c>
    </row>
    <row r="264" spans="1:21" ht="14.4" x14ac:dyDescent="0.3">
      <c r="A264" s="195"/>
      <c r="B264" s="261"/>
      <c r="C264" s="200"/>
      <c r="D264" s="200"/>
      <c r="E264" s="195"/>
      <c r="F264" s="97"/>
      <c r="G264" s="193"/>
      <c r="H264" s="193"/>
      <c r="I264" s="193"/>
      <c r="J264" s="20"/>
      <c r="K264" s="20"/>
      <c r="L264" s="200"/>
      <c r="M264" s="25">
        <v>7</v>
      </c>
      <c r="N264" s="20" t="s">
        <v>125</v>
      </c>
      <c r="O264" s="23"/>
      <c r="P264" s="23"/>
      <c r="Q264" s="20" t="s">
        <v>327</v>
      </c>
      <c r="R264" s="97"/>
      <c r="S264" s="102"/>
      <c r="T264" t="s">
        <v>637</v>
      </c>
      <c r="U264" t="s">
        <v>638</v>
      </c>
    </row>
    <row r="265" spans="1:21" ht="14.4" x14ac:dyDescent="0.3">
      <c r="A265" s="195"/>
      <c r="B265" s="261"/>
      <c r="C265" s="200"/>
      <c r="D265" s="200"/>
      <c r="E265" s="195"/>
      <c r="F265" s="97"/>
      <c r="G265" s="193" t="s">
        <v>346</v>
      </c>
      <c r="H265" s="193"/>
      <c r="I265" s="193"/>
      <c r="J265" s="20"/>
      <c r="K265" s="20"/>
      <c r="L265" s="200"/>
      <c r="M265" s="25">
        <v>1</v>
      </c>
      <c r="N265" s="20" t="s">
        <v>347</v>
      </c>
      <c r="O265" s="23">
        <v>1920</v>
      </c>
      <c r="P265" s="23" t="s">
        <v>22</v>
      </c>
      <c r="Q265" s="20" t="s">
        <v>327</v>
      </c>
      <c r="R265" s="97"/>
      <c r="S265" s="102">
        <f t="shared" ref="S265:S277" si="5">O265</f>
        <v>1920</v>
      </c>
      <c r="T265" t="s">
        <v>637</v>
      </c>
      <c r="U265" t="s">
        <v>345</v>
      </c>
    </row>
    <row r="266" spans="1:21" ht="14.4" x14ac:dyDescent="0.3">
      <c r="A266" s="195"/>
      <c r="B266" s="261"/>
      <c r="C266" s="200"/>
      <c r="D266" s="200"/>
      <c r="E266" s="195"/>
      <c r="F266" s="97"/>
      <c r="G266" s="193"/>
      <c r="H266" s="193"/>
      <c r="I266" s="193"/>
      <c r="J266" s="20"/>
      <c r="K266" s="20"/>
      <c r="L266" s="200"/>
      <c r="M266" s="25">
        <v>2</v>
      </c>
      <c r="N266" s="20" t="s">
        <v>348</v>
      </c>
      <c r="O266" s="23"/>
      <c r="P266" s="23"/>
      <c r="Q266" s="20" t="s">
        <v>327</v>
      </c>
      <c r="R266" s="97"/>
      <c r="S266" s="102">
        <f t="shared" si="5"/>
        <v>0</v>
      </c>
      <c r="T266" t="s">
        <v>637</v>
      </c>
      <c r="U266" t="s">
        <v>638</v>
      </c>
    </row>
    <row r="267" spans="1:21" ht="14.4" x14ac:dyDescent="0.3">
      <c r="A267" s="195"/>
      <c r="B267" s="261"/>
      <c r="C267" s="200"/>
      <c r="D267" s="200"/>
      <c r="E267" s="195"/>
      <c r="F267" s="97"/>
      <c r="G267" s="193"/>
      <c r="H267" s="193"/>
      <c r="I267" s="193"/>
      <c r="J267" s="20"/>
      <c r="K267" s="20"/>
      <c r="L267" s="200"/>
      <c r="M267" s="25">
        <v>3</v>
      </c>
      <c r="N267" s="27" t="s">
        <v>349</v>
      </c>
      <c r="O267" s="23"/>
      <c r="P267" s="23"/>
      <c r="Q267" s="20" t="s">
        <v>20</v>
      </c>
      <c r="R267" s="97"/>
      <c r="S267" s="102">
        <f t="shared" si="5"/>
        <v>0</v>
      </c>
      <c r="T267" t="s">
        <v>637</v>
      </c>
      <c r="U267" t="s">
        <v>638</v>
      </c>
    </row>
    <row r="268" spans="1:21" ht="14.4" x14ac:dyDescent="0.3">
      <c r="A268" s="195"/>
      <c r="B268" s="261"/>
      <c r="C268" s="200"/>
      <c r="D268" s="200"/>
      <c r="E268" s="195"/>
      <c r="F268" s="97"/>
      <c r="G268" s="193"/>
      <c r="H268" s="193"/>
      <c r="I268" s="193"/>
      <c r="J268" s="20"/>
      <c r="K268" s="20"/>
      <c r="L268" s="200"/>
      <c r="M268" s="25">
        <v>4</v>
      </c>
      <c r="N268" s="20" t="s">
        <v>350</v>
      </c>
      <c r="O268" s="23"/>
      <c r="P268" s="23"/>
      <c r="Q268" s="20" t="s">
        <v>327</v>
      </c>
      <c r="R268" s="97"/>
      <c r="S268" s="102">
        <f t="shared" si="5"/>
        <v>0</v>
      </c>
      <c r="T268" t="s">
        <v>637</v>
      </c>
      <c r="U268" t="s">
        <v>638</v>
      </c>
    </row>
    <row r="269" spans="1:21" ht="14.4" x14ac:dyDescent="0.3">
      <c r="A269" s="195"/>
      <c r="B269" s="261"/>
      <c r="C269" s="200"/>
      <c r="D269" s="200"/>
      <c r="E269" s="195"/>
      <c r="F269" s="97"/>
      <c r="G269" s="193" t="s">
        <v>351</v>
      </c>
      <c r="H269" s="193"/>
      <c r="I269" s="193"/>
      <c r="J269" s="20"/>
      <c r="K269" s="20"/>
      <c r="L269" s="200" t="s">
        <v>352</v>
      </c>
      <c r="M269" s="25">
        <v>1</v>
      </c>
      <c r="N269" s="20" t="s">
        <v>353</v>
      </c>
      <c r="O269" s="23">
        <f>5210</f>
        <v>5210</v>
      </c>
      <c r="P269" s="23" t="s">
        <v>22</v>
      </c>
      <c r="Q269" s="20" t="s">
        <v>327</v>
      </c>
      <c r="R269" s="97"/>
      <c r="S269" s="102">
        <f t="shared" si="5"/>
        <v>5210</v>
      </c>
      <c r="T269" t="s">
        <v>637</v>
      </c>
      <c r="U269" t="s">
        <v>345</v>
      </c>
    </row>
    <row r="270" spans="1:21" ht="14.4" x14ac:dyDescent="0.3">
      <c r="A270" s="195"/>
      <c r="B270" s="261"/>
      <c r="C270" s="200"/>
      <c r="D270" s="200"/>
      <c r="E270" s="195"/>
      <c r="F270" s="97"/>
      <c r="G270" s="193"/>
      <c r="H270" s="193"/>
      <c r="I270" s="193"/>
      <c r="J270" s="20"/>
      <c r="K270" s="20"/>
      <c r="L270" s="200"/>
      <c r="M270" s="25">
        <v>2</v>
      </c>
      <c r="N270" s="27" t="s">
        <v>354</v>
      </c>
      <c r="O270" s="23"/>
      <c r="P270" s="23"/>
      <c r="Q270" s="20" t="s">
        <v>327</v>
      </c>
      <c r="R270" s="97"/>
      <c r="S270" s="102">
        <f t="shared" si="5"/>
        <v>0</v>
      </c>
      <c r="T270" t="s">
        <v>637</v>
      </c>
      <c r="U270" t="s">
        <v>638</v>
      </c>
    </row>
    <row r="271" spans="1:21" ht="14.4" x14ac:dyDescent="0.3">
      <c r="A271" s="195"/>
      <c r="B271" s="261"/>
      <c r="C271" s="200"/>
      <c r="D271" s="200"/>
      <c r="E271" s="195"/>
      <c r="F271" s="97"/>
      <c r="G271" s="193"/>
      <c r="H271" s="193"/>
      <c r="I271" s="193"/>
      <c r="J271" s="20"/>
      <c r="K271" s="20"/>
      <c r="L271" s="200"/>
      <c r="M271" s="25">
        <v>3</v>
      </c>
      <c r="N271" s="20" t="s">
        <v>355</v>
      </c>
      <c r="O271" s="23"/>
      <c r="P271" s="23"/>
      <c r="Q271" s="20" t="s">
        <v>20</v>
      </c>
      <c r="R271" s="97"/>
      <c r="S271" s="102">
        <f t="shared" si="5"/>
        <v>0</v>
      </c>
      <c r="T271" t="s">
        <v>637</v>
      </c>
      <c r="U271" t="s">
        <v>638</v>
      </c>
    </row>
    <row r="272" spans="1:21" ht="14.4" x14ac:dyDescent="0.3">
      <c r="A272" s="195"/>
      <c r="B272" s="261"/>
      <c r="C272" s="200"/>
      <c r="D272" s="200"/>
      <c r="E272" s="195"/>
      <c r="F272" s="97"/>
      <c r="G272" s="193"/>
      <c r="H272" s="193"/>
      <c r="I272" s="193"/>
      <c r="J272" s="20"/>
      <c r="K272" s="20"/>
      <c r="L272" s="200"/>
      <c r="M272" s="25">
        <v>4</v>
      </c>
      <c r="N272" s="20" t="s">
        <v>356</v>
      </c>
      <c r="O272" s="23"/>
      <c r="P272" s="23"/>
      <c r="Q272" s="20" t="s">
        <v>327</v>
      </c>
      <c r="R272" s="97"/>
      <c r="S272" s="102">
        <f t="shared" si="5"/>
        <v>0</v>
      </c>
      <c r="T272" t="s">
        <v>637</v>
      </c>
      <c r="U272" t="s">
        <v>345</v>
      </c>
    </row>
    <row r="273" spans="1:21" ht="14.4" x14ac:dyDescent="0.3">
      <c r="A273" s="195"/>
      <c r="B273" s="261"/>
      <c r="C273" s="200"/>
      <c r="D273" s="200"/>
      <c r="E273" s="195"/>
      <c r="F273" s="97"/>
      <c r="G273" s="193" t="s">
        <v>357</v>
      </c>
      <c r="H273" s="193"/>
      <c r="I273" s="193"/>
      <c r="J273" s="20"/>
      <c r="K273" s="20"/>
      <c r="L273" s="200"/>
      <c r="M273" s="25">
        <v>1</v>
      </c>
      <c r="N273" s="20" t="s">
        <v>358</v>
      </c>
      <c r="O273" s="23">
        <f>690+2690+2340</f>
        <v>5720</v>
      </c>
      <c r="P273" s="23" t="s">
        <v>22</v>
      </c>
      <c r="Q273" s="20" t="s">
        <v>327</v>
      </c>
      <c r="R273" s="97"/>
      <c r="S273" s="102">
        <f t="shared" si="5"/>
        <v>5720</v>
      </c>
      <c r="T273" t="s">
        <v>637</v>
      </c>
      <c r="U273" t="s">
        <v>345</v>
      </c>
    </row>
    <row r="274" spans="1:21" ht="14.4" x14ac:dyDescent="0.3">
      <c r="A274" s="195"/>
      <c r="B274" s="261"/>
      <c r="C274" s="200"/>
      <c r="D274" s="200"/>
      <c r="E274" s="195"/>
      <c r="F274" s="97"/>
      <c r="G274" s="193"/>
      <c r="H274" s="193"/>
      <c r="I274" s="193"/>
      <c r="J274" s="20"/>
      <c r="K274" s="20"/>
      <c r="L274" s="200"/>
      <c r="M274" s="25">
        <v>2</v>
      </c>
      <c r="N274" s="20" t="s">
        <v>359</v>
      </c>
      <c r="O274" s="23"/>
      <c r="P274" s="23"/>
      <c r="Q274" s="20" t="s">
        <v>327</v>
      </c>
      <c r="R274" s="97"/>
      <c r="S274" s="102">
        <f t="shared" si="5"/>
        <v>0</v>
      </c>
      <c r="T274" t="s">
        <v>637</v>
      </c>
      <c r="U274" t="s">
        <v>345</v>
      </c>
    </row>
    <row r="275" spans="1:21" ht="14.4" x14ac:dyDescent="0.3">
      <c r="A275" s="195"/>
      <c r="B275" s="261"/>
      <c r="C275" s="200"/>
      <c r="D275" s="200"/>
      <c r="E275" s="195"/>
      <c r="F275" s="97"/>
      <c r="G275" s="193"/>
      <c r="H275" s="193"/>
      <c r="I275" s="193"/>
      <c r="J275" s="20"/>
      <c r="K275" s="20"/>
      <c r="L275" s="200"/>
      <c r="M275" s="25">
        <v>3</v>
      </c>
      <c r="N275" s="27" t="s">
        <v>360</v>
      </c>
      <c r="O275" s="23"/>
      <c r="P275" s="23"/>
      <c r="Q275" s="20" t="s">
        <v>20</v>
      </c>
      <c r="R275" s="97"/>
      <c r="S275" s="102">
        <f t="shared" si="5"/>
        <v>0</v>
      </c>
      <c r="T275" t="s">
        <v>637</v>
      </c>
      <c r="U275" t="s">
        <v>638</v>
      </c>
    </row>
    <row r="276" spans="1:21" ht="14.4" x14ac:dyDescent="0.3">
      <c r="A276" s="195"/>
      <c r="B276" s="261"/>
      <c r="C276" s="200"/>
      <c r="D276" s="200"/>
      <c r="E276" s="195"/>
      <c r="F276" s="97"/>
      <c r="G276" s="193"/>
      <c r="H276" s="193"/>
      <c r="I276" s="193"/>
      <c r="J276" s="20"/>
      <c r="K276" s="20"/>
      <c r="L276" s="200"/>
      <c r="M276" s="25">
        <v>4</v>
      </c>
      <c r="N276" s="20" t="s">
        <v>361</v>
      </c>
      <c r="O276" s="23"/>
      <c r="P276" s="23"/>
      <c r="Q276" s="20" t="s">
        <v>20</v>
      </c>
      <c r="R276" s="97"/>
      <c r="S276" s="102">
        <f t="shared" si="5"/>
        <v>0</v>
      </c>
      <c r="T276" t="s">
        <v>637</v>
      </c>
      <c r="U276" t="s">
        <v>345</v>
      </c>
    </row>
    <row r="277" spans="1:21" ht="14.4" x14ac:dyDescent="0.3">
      <c r="A277" s="195"/>
      <c r="B277" s="261"/>
      <c r="C277" s="200"/>
      <c r="D277" s="200"/>
      <c r="E277" s="195"/>
      <c r="F277" s="97"/>
      <c r="G277" s="193"/>
      <c r="H277" s="193"/>
      <c r="I277" s="193"/>
      <c r="J277" s="20"/>
      <c r="K277" s="20"/>
      <c r="L277" s="200"/>
      <c r="M277" s="25">
        <v>5</v>
      </c>
      <c r="N277" s="20" t="s">
        <v>362</v>
      </c>
      <c r="O277" s="23"/>
      <c r="P277" s="23"/>
      <c r="Q277" s="20" t="s">
        <v>327</v>
      </c>
      <c r="R277" s="97"/>
      <c r="S277" s="102">
        <f t="shared" si="5"/>
        <v>0</v>
      </c>
      <c r="T277" t="s">
        <v>637</v>
      </c>
      <c r="U277" t="s">
        <v>345</v>
      </c>
    </row>
    <row r="278" spans="1:21" ht="14.4" x14ac:dyDescent="0.3">
      <c r="A278" s="195"/>
      <c r="B278" s="261"/>
      <c r="C278" s="200"/>
      <c r="D278" s="200"/>
      <c r="E278" s="197"/>
      <c r="F278" s="166"/>
      <c r="G278" s="251" t="s">
        <v>368</v>
      </c>
      <c r="H278" s="252"/>
      <c r="I278" s="253"/>
      <c r="J278" s="20"/>
      <c r="K278" s="20"/>
      <c r="L278" s="197"/>
      <c r="M278" s="25">
        <v>1</v>
      </c>
      <c r="N278" s="20" t="s">
        <v>363</v>
      </c>
      <c r="O278" s="23">
        <v>1.86</v>
      </c>
      <c r="P278" s="23"/>
      <c r="Q278" s="20" t="s">
        <v>327</v>
      </c>
      <c r="R278" s="97"/>
      <c r="S278" s="102" t="s">
        <v>345</v>
      </c>
      <c r="T278" t="s">
        <v>637</v>
      </c>
      <c r="U278" t="s">
        <v>345</v>
      </c>
    </row>
    <row r="279" spans="1:21" ht="14.4" x14ac:dyDescent="0.3">
      <c r="A279" s="195"/>
      <c r="B279" s="261"/>
      <c r="C279" s="200"/>
      <c r="D279" s="200"/>
      <c r="E279" s="198"/>
      <c r="F279" s="138"/>
      <c r="G279" s="254"/>
      <c r="H279" s="255"/>
      <c r="I279" s="256"/>
      <c r="J279" s="20"/>
      <c r="K279" s="20"/>
      <c r="L279" s="198"/>
      <c r="M279" s="25"/>
      <c r="N279" s="20" t="s">
        <v>364</v>
      </c>
      <c r="O279" s="23"/>
      <c r="P279" s="23"/>
      <c r="Q279" s="20" t="s">
        <v>327</v>
      </c>
      <c r="R279" s="97"/>
      <c r="S279" s="102"/>
      <c r="T279" t="s">
        <v>637</v>
      </c>
      <c r="U279" t="s">
        <v>638</v>
      </c>
    </row>
    <row r="280" spans="1:21" ht="14.4" x14ac:dyDescent="0.3">
      <c r="A280" s="195"/>
      <c r="B280" s="261"/>
      <c r="C280" s="200"/>
      <c r="D280" s="200"/>
      <c r="E280" s="198"/>
      <c r="F280" s="138"/>
      <c r="G280" s="254"/>
      <c r="H280" s="255"/>
      <c r="I280" s="256"/>
      <c r="J280" s="20"/>
      <c r="K280" s="20"/>
      <c r="L280" s="198"/>
      <c r="M280" s="25">
        <v>2</v>
      </c>
      <c r="N280" s="27" t="s">
        <v>365</v>
      </c>
      <c r="O280" s="23"/>
      <c r="P280" s="23"/>
      <c r="Q280" s="20" t="s">
        <v>20</v>
      </c>
      <c r="R280" s="97"/>
      <c r="S280" s="102"/>
      <c r="T280" t="s">
        <v>637</v>
      </c>
      <c r="U280" t="s">
        <v>638</v>
      </c>
    </row>
    <row r="281" spans="1:21" ht="14.4" x14ac:dyDescent="0.3">
      <c r="A281" s="195"/>
      <c r="B281" s="261"/>
      <c r="C281" s="200"/>
      <c r="D281" s="200"/>
      <c r="E281" s="198"/>
      <c r="F281" s="138"/>
      <c r="G281" s="254"/>
      <c r="H281" s="255"/>
      <c r="I281" s="256"/>
      <c r="J281" s="20"/>
      <c r="K281" s="20"/>
      <c r="L281" s="198"/>
      <c r="M281" s="25">
        <v>3</v>
      </c>
      <c r="N281" s="20" t="s">
        <v>366</v>
      </c>
      <c r="O281" s="23"/>
      <c r="P281" s="23"/>
      <c r="Q281" s="20" t="s">
        <v>20</v>
      </c>
      <c r="R281" s="97"/>
      <c r="S281" s="102"/>
      <c r="T281" t="s">
        <v>637</v>
      </c>
      <c r="U281" t="s">
        <v>638</v>
      </c>
    </row>
    <row r="282" spans="1:21" ht="14.4" x14ac:dyDescent="0.3">
      <c r="A282" s="195"/>
      <c r="B282" s="261"/>
      <c r="C282" s="200"/>
      <c r="D282" s="200"/>
      <c r="E282" s="201"/>
      <c r="F282" s="167"/>
      <c r="G282" s="257"/>
      <c r="H282" s="258"/>
      <c r="I282" s="259"/>
      <c r="J282" s="20"/>
      <c r="K282" s="20"/>
      <c r="L282" s="201"/>
      <c r="M282" s="25">
        <v>4</v>
      </c>
      <c r="N282" s="20" t="s">
        <v>367</v>
      </c>
      <c r="O282" s="23"/>
      <c r="P282" s="23"/>
      <c r="Q282" s="20" t="s">
        <v>327</v>
      </c>
      <c r="R282" s="97"/>
      <c r="S282" s="102"/>
      <c r="T282" t="s">
        <v>637</v>
      </c>
      <c r="U282" t="s">
        <v>638</v>
      </c>
    </row>
    <row r="283" spans="1:21" ht="14.4" x14ac:dyDescent="0.3">
      <c r="A283" s="195"/>
      <c r="B283" s="261"/>
      <c r="C283" s="200"/>
      <c r="D283" s="200"/>
      <c r="E283" s="197"/>
      <c r="F283" s="104"/>
      <c r="G283" s="349" t="s">
        <v>764</v>
      </c>
      <c r="H283" s="349"/>
      <c r="I283" s="349"/>
      <c r="J283" s="70"/>
      <c r="K283" s="70"/>
      <c r="L283" s="130" t="s">
        <v>840</v>
      </c>
      <c r="M283" s="84">
        <v>1</v>
      </c>
      <c r="N283" s="119" t="s">
        <v>841</v>
      </c>
      <c r="O283" s="82"/>
      <c r="P283" s="82"/>
      <c r="Q283" s="70" t="s">
        <v>20</v>
      </c>
      <c r="R283" s="106"/>
      <c r="S283" s="102"/>
    </row>
    <row r="284" spans="1:21" ht="14.4" x14ac:dyDescent="0.3">
      <c r="A284" s="195"/>
      <c r="B284" s="261"/>
      <c r="C284" s="200"/>
      <c r="D284" s="200"/>
      <c r="E284" s="198"/>
      <c r="F284" s="146"/>
      <c r="G284" s="349" t="s">
        <v>765</v>
      </c>
      <c r="H284" s="349"/>
      <c r="I284" s="349"/>
      <c r="J284" s="70"/>
      <c r="K284" s="70"/>
      <c r="L284" s="130" t="s">
        <v>840</v>
      </c>
      <c r="M284" s="84">
        <v>1</v>
      </c>
      <c r="N284" s="119" t="s">
        <v>841</v>
      </c>
      <c r="O284" s="82"/>
      <c r="P284" s="82"/>
      <c r="Q284" s="70" t="s">
        <v>20</v>
      </c>
      <c r="R284" s="106"/>
      <c r="S284" s="102"/>
    </row>
    <row r="285" spans="1:21" ht="14.4" x14ac:dyDescent="0.3">
      <c r="A285" s="195"/>
      <c r="B285" s="261"/>
      <c r="C285" s="200"/>
      <c r="D285" s="200"/>
      <c r="E285" s="201"/>
      <c r="F285" s="147"/>
      <c r="G285" s="349" t="s">
        <v>766</v>
      </c>
      <c r="H285" s="349"/>
      <c r="I285" s="349"/>
      <c r="J285" s="70"/>
      <c r="K285" s="70"/>
      <c r="L285" s="130" t="s">
        <v>840</v>
      </c>
      <c r="M285" s="79">
        <v>1</v>
      </c>
      <c r="N285" s="119" t="s">
        <v>841</v>
      </c>
      <c r="O285" s="70"/>
      <c r="P285" s="70"/>
      <c r="Q285" s="70" t="s">
        <v>20</v>
      </c>
      <c r="R285" s="106"/>
      <c r="S285" s="102"/>
    </row>
    <row r="286" spans="1:21" ht="14.25" customHeight="1" x14ac:dyDescent="0.3">
      <c r="A286" s="229">
        <v>5</v>
      </c>
      <c r="B286" s="229" t="s">
        <v>307</v>
      </c>
      <c r="C286" s="226" t="s">
        <v>369</v>
      </c>
      <c r="D286" s="226" t="s">
        <v>308</v>
      </c>
      <c r="E286" s="232" t="s">
        <v>310</v>
      </c>
      <c r="F286" s="18">
        <f>SUM(S286:S449)</f>
        <v>4752</v>
      </c>
      <c r="G286" s="193" t="s">
        <v>311</v>
      </c>
      <c r="H286" s="193"/>
      <c r="I286" s="193"/>
      <c r="J286" s="20"/>
      <c r="K286" s="20"/>
      <c r="L286" s="33" t="s">
        <v>312</v>
      </c>
      <c r="M286" s="25">
        <v>1</v>
      </c>
      <c r="N286" s="48" t="s">
        <v>370</v>
      </c>
      <c r="O286" s="23"/>
      <c r="P286" s="23"/>
      <c r="Q286" s="32" t="s">
        <v>25</v>
      </c>
      <c r="R286" s="21" t="s">
        <v>641</v>
      </c>
      <c r="S286" s="102"/>
      <c r="T286" t="s">
        <v>307</v>
      </c>
      <c r="U286" t="s">
        <v>638</v>
      </c>
    </row>
    <row r="287" spans="1:21" ht="14.25" customHeight="1" x14ac:dyDescent="0.3">
      <c r="A287" s="230"/>
      <c r="B287" s="230"/>
      <c r="C287" s="227"/>
      <c r="D287" s="227"/>
      <c r="E287" s="232"/>
      <c r="F287" s="18"/>
      <c r="G287" s="193" t="s">
        <v>313</v>
      </c>
      <c r="H287" s="193"/>
      <c r="I287" s="193"/>
      <c r="J287" s="346"/>
      <c r="K287" s="346"/>
      <c r="L287" s="347" t="s">
        <v>371</v>
      </c>
      <c r="M287" s="25">
        <v>1</v>
      </c>
      <c r="N287" s="33" t="s">
        <v>314</v>
      </c>
      <c r="O287" s="25">
        <v>5</v>
      </c>
      <c r="P287" s="25" t="s">
        <v>315</v>
      </c>
      <c r="Q287" s="32" t="s">
        <v>25</v>
      </c>
      <c r="R287" s="244" t="s">
        <v>640</v>
      </c>
      <c r="S287" s="114" t="s">
        <v>345</v>
      </c>
      <c r="T287" t="s">
        <v>307</v>
      </c>
      <c r="U287" t="s">
        <v>345</v>
      </c>
    </row>
    <row r="288" spans="1:21" ht="14.25" customHeight="1" x14ac:dyDescent="0.3">
      <c r="A288" s="230"/>
      <c r="B288" s="230"/>
      <c r="C288" s="227"/>
      <c r="D288" s="227"/>
      <c r="E288" s="232"/>
      <c r="F288" s="18"/>
      <c r="G288" s="193"/>
      <c r="H288" s="193"/>
      <c r="I288" s="193"/>
      <c r="J288" s="346"/>
      <c r="K288" s="346"/>
      <c r="L288" s="347"/>
      <c r="M288" s="25">
        <v>2</v>
      </c>
      <c r="N288" s="28" t="s">
        <v>316</v>
      </c>
      <c r="O288" s="21">
        <v>8.4</v>
      </c>
      <c r="P288" s="21" t="s">
        <v>315</v>
      </c>
      <c r="Q288" s="32" t="s">
        <v>25</v>
      </c>
      <c r="R288" s="245"/>
      <c r="S288" s="114" t="s">
        <v>345</v>
      </c>
      <c r="T288" t="s">
        <v>307</v>
      </c>
      <c r="U288" t="s">
        <v>345</v>
      </c>
    </row>
    <row r="289" spans="1:21" ht="14.25" customHeight="1" x14ac:dyDescent="0.3">
      <c r="A289" s="230"/>
      <c r="B289" s="230"/>
      <c r="C289" s="227"/>
      <c r="D289" s="227"/>
      <c r="E289" s="232"/>
      <c r="F289" s="18"/>
      <c r="G289" s="193"/>
      <c r="H289" s="193"/>
      <c r="I289" s="193"/>
      <c r="J289" s="346"/>
      <c r="K289" s="346"/>
      <c r="L289" s="347"/>
      <c r="M289" s="25">
        <v>3</v>
      </c>
      <c r="N289" s="29" t="s">
        <v>372</v>
      </c>
      <c r="O289" s="21">
        <v>930</v>
      </c>
      <c r="P289" s="23" t="s">
        <v>22</v>
      </c>
      <c r="Q289" s="34" t="s">
        <v>20</v>
      </c>
      <c r="R289" s="245"/>
      <c r="S289" s="102">
        <f t="shared" ref="S289:S290" si="6">O289</f>
        <v>930</v>
      </c>
      <c r="T289" t="s">
        <v>307</v>
      </c>
      <c r="U289" t="s">
        <v>638</v>
      </c>
    </row>
    <row r="290" spans="1:21" ht="14.25" customHeight="1" x14ac:dyDescent="0.3">
      <c r="A290" s="230"/>
      <c r="B290" s="230"/>
      <c r="C290" s="227"/>
      <c r="D290" s="227"/>
      <c r="E290" s="232"/>
      <c r="F290" s="18"/>
      <c r="G290" s="193"/>
      <c r="H290" s="193"/>
      <c r="I290" s="193"/>
      <c r="J290" s="346"/>
      <c r="K290" s="346"/>
      <c r="L290" s="347"/>
      <c r="M290" s="25">
        <v>4</v>
      </c>
      <c r="N290" s="28" t="s">
        <v>373</v>
      </c>
      <c r="O290" s="21">
        <v>2912</v>
      </c>
      <c r="P290" s="23" t="s">
        <v>22</v>
      </c>
      <c r="Q290" s="34" t="s">
        <v>20</v>
      </c>
      <c r="R290" s="246"/>
      <c r="S290" s="102">
        <f t="shared" si="6"/>
        <v>2912</v>
      </c>
      <c r="T290" t="s">
        <v>307</v>
      </c>
      <c r="U290" t="s">
        <v>638</v>
      </c>
    </row>
    <row r="291" spans="1:21" ht="14.25" customHeight="1" x14ac:dyDescent="0.3">
      <c r="A291" s="230"/>
      <c r="B291" s="230"/>
      <c r="C291" s="227"/>
      <c r="D291" s="227"/>
      <c r="E291" s="232"/>
      <c r="F291" s="18"/>
      <c r="G291" s="193" t="s">
        <v>317</v>
      </c>
      <c r="H291" s="193"/>
      <c r="I291" s="193"/>
      <c r="J291" s="346"/>
      <c r="K291" s="346"/>
      <c r="L291" s="347" t="s">
        <v>374</v>
      </c>
      <c r="M291" s="25">
        <v>1</v>
      </c>
      <c r="N291" s="33" t="s">
        <v>318</v>
      </c>
      <c r="O291" s="23">
        <v>1.97</v>
      </c>
      <c r="P291" s="23" t="s">
        <v>315</v>
      </c>
      <c r="Q291" s="32" t="s">
        <v>25</v>
      </c>
      <c r="R291" s="244" t="s">
        <v>640</v>
      </c>
      <c r="S291" s="114"/>
      <c r="T291" t="s">
        <v>307</v>
      </c>
      <c r="U291" t="s">
        <v>638</v>
      </c>
    </row>
    <row r="292" spans="1:21" ht="14.25" customHeight="1" x14ac:dyDescent="0.3">
      <c r="A292" s="230"/>
      <c r="B292" s="230"/>
      <c r="C292" s="227"/>
      <c r="D292" s="227"/>
      <c r="E292" s="232"/>
      <c r="F292" s="18"/>
      <c r="G292" s="193"/>
      <c r="H292" s="193"/>
      <c r="I292" s="193"/>
      <c r="J292" s="346"/>
      <c r="K292" s="346"/>
      <c r="L292" s="347"/>
      <c r="M292" s="25">
        <v>2</v>
      </c>
      <c r="N292" s="20" t="s">
        <v>319</v>
      </c>
      <c r="O292" s="23">
        <v>3.3</v>
      </c>
      <c r="P292" s="23" t="s">
        <v>315</v>
      </c>
      <c r="Q292" s="32" t="s">
        <v>25</v>
      </c>
      <c r="R292" s="245"/>
      <c r="S292" s="114" t="s">
        <v>345</v>
      </c>
      <c r="T292" t="s">
        <v>307</v>
      </c>
      <c r="U292" t="s">
        <v>345</v>
      </c>
    </row>
    <row r="293" spans="1:21" ht="14.25" customHeight="1" x14ac:dyDescent="0.3">
      <c r="A293" s="230"/>
      <c r="B293" s="230"/>
      <c r="C293" s="227"/>
      <c r="D293" s="227"/>
      <c r="E293" s="232"/>
      <c r="F293" s="18"/>
      <c r="G293" s="193"/>
      <c r="H293" s="193"/>
      <c r="I293" s="193"/>
      <c r="J293" s="346"/>
      <c r="K293" s="346"/>
      <c r="L293" s="347"/>
      <c r="M293" s="25">
        <v>3</v>
      </c>
      <c r="N293" s="20" t="s">
        <v>320</v>
      </c>
      <c r="O293" s="23"/>
      <c r="P293" s="23"/>
      <c r="Q293" s="34" t="s">
        <v>20</v>
      </c>
      <c r="R293" s="246"/>
      <c r="S293" s="102"/>
      <c r="T293" t="s">
        <v>307</v>
      </c>
      <c r="U293" t="s">
        <v>638</v>
      </c>
    </row>
    <row r="294" spans="1:21" ht="14.25" customHeight="1" x14ac:dyDescent="0.3">
      <c r="A294" s="230"/>
      <c r="B294" s="230"/>
      <c r="C294" s="227"/>
      <c r="D294" s="227"/>
      <c r="E294" s="232"/>
      <c r="F294" s="18"/>
      <c r="G294" s="196" t="s">
        <v>375</v>
      </c>
      <c r="H294" s="196"/>
      <c r="I294" s="196"/>
      <c r="J294" s="346"/>
      <c r="K294" s="346"/>
      <c r="L294" s="348" t="s">
        <v>376</v>
      </c>
      <c r="M294" s="25">
        <v>1</v>
      </c>
      <c r="N294" s="36" t="s">
        <v>377</v>
      </c>
      <c r="O294" s="23"/>
      <c r="P294" s="23"/>
      <c r="Q294" s="34" t="s">
        <v>20</v>
      </c>
      <c r="R294" s="244" t="s">
        <v>640</v>
      </c>
      <c r="S294" s="102"/>
      <c r="T294" t="s">
        <v>307</v>
      </c>
      <c r="U294" t="s">
        <v>638</v>
      </c>
    </row>
    <row r="295" spans="1:21" ht="14.25" customHeight="1" x14ac:dyDescent="0.3">
      <c r="A295" s="230"/>
      <c r="B295" s="230"/>
      <c r="C295" s="227"/>
      <c r="D295" s="227"/>
      <c r="E295" s="232"/>
      <c r="F295" s="18"/>
      <c r="G295" s="196"/>
      <c r="H295" s="196"/>
      <c r="I295" s="196"/>
      <c r="J295" s="346"/>
      <c r="K295" s="346"/>
      <c r="L295" s="348"/>
      <c r="M295" s="25">
        <v>2</v>
      </c>
      <c r="N295" s="20" t="s">
        <v>378</v>
      </c>
      <c r="O295" s="23"/>
      <c r="P295" s="23"/>
      <c r="Q295" s="34" t="s">
        <v>20</v>
      </c>
      <c r="R295" s="246"/>
      <c r="S295" s="102"/>
      <c r="T295" t="s">
        <v>307</v>
      </c>
      <c r="U295" t="s">
        <v>638</v>
      </c>
    </row>
    <row r="296" spans="1:21" ht="14.25" customHeight="1" x14ac:dyDescent="0.3">
      <c r="A296" s="230"/>
      <c r="B296" s="230"/>
      <c r="C296" s="227"/>
      <c r="D296" s="227"/>
      <c r="E296" s="232"/>
      <c r="F296" s="18"/>
      <c r="G296" s="193" t="s">
        <v>379</v>
      </c>
      <c r="H296" s="193"/>
      <c r="I296" s="193"/>
      <c r="J296" s="346"/>
      <c r="K296" s="346"/>
      <c r="L296" s="348" t="s">
        <v>380</v>
      </c>
      <c r="M296" s="25">
        <v>1</v>
      </c>
      <c r="N296" s="20" t="s">
        <v>381</v>
      </c>
      <c r="O296" s="23">
        <v>1</v>
      </c>
      <c r="P296" s="23" t="s">
        <v>315</v>
      </c>
      <c r="Q296" s="32" t="s">
        <v>25</v>
      </c>
      <c r="R296" s="244" t="s">
        <v>640</v>
      </c>
      <c r="S296" s="102"/>
      <c r="T296" t="s">
        <v>307</v>
      </c>
      <c r="U296" t="s">
        <v>638</v>
      </c>
    </row>
    <row r="297" spans="1:21" ht="14.25" customHeight="1" x14ac:dyDescent="0.3">
      <c r="A297" s="230"/>
      <c r="B297" s="230"/>
      <c r="C297" s="227"/>
      <c r="D297" s="227"/>
      <c r="E297" s="232"/>
      <c r="F297" s="18"/>
      <c r="G297" s="193"/>
      <c r="H297" s="193"/>
      <c r="I297" s="193"/>
      <c r="J297" s="346"/>
      <c r="K297" s="346"/>
      <c r="L297" s="348"/>
      <c r="M297" s="25">
        <v>2</v>
      </c>
      <c r="N297" s="20" t="s">
        <v>382</v>
      </c>
      <c r="O297" s="23"/>
      <c r="P297" s="23"/>
      <c r="Q297" s="34" t="s">
        <v>20</v>
      </c>
      <c r="R297" s="246"/>
      <c r="S297" s="102"/>
      <c r="T297" t="s">
        <v>307</v>
      </c>
      <c r="U297" t="s">
        <v>638</v>
      </c>
    </row>
    <row r="298" spans="1:21" ht="14.25" customHeight="1" x14ac:dyDescent="0.3">
      <c r="A298" s="230"/>
      <c r="B298" s="230"/>
      <c r="C298" s="227"/>
      <c r="D298" s="227"/>
      <c r="E298" s="232"/>
      <c r="F298" s="18"/>
      <c r="G298" s="193" t="s">
        <v>383</v>
      </c>
      <c r="H298" s="193"/>
      <c r="I298" s="193"/>
      <c r="J298" s="20"/>
      <c r="K298" s="20"/>
      <c r="L298" s="27" t="s">
        <v>384</v>
      </c>
      <c r="M298" s="25">
        <v>1</v>
      </c>
      <c r="N298" s="33" t="s">
        <v>385</v>
      </c>
      <c r="O298" s="25">
        <v>1.6</v>
      </c>
      <c r="P298" s="25" t="s">
        <v>315</v>
      </c>
      <c r="Q298" s="32" t="s">
        <v>25</v>
      </c>
      <c r="R298" s="21" t="s">
        <v>641</v>
      </c>
      <c r="S298" s="102"/>
      <c r="T298" t="s">
        <v>307</v>
      </c>
      <c r="U298" t="s">
        <v>638</v>
      </c>
    </row>
    <row r="299" spans="1:21" ht="14.25" customHeight="1" x14ac:dyDescent="0.3">
      <c r="A299" s="230"/>
      <c r="B299" s="230"/>
      <c r="C299" s="227"/>
      <c r="D299" s="227"/>
      <c r="E299" s="232"/>
      <c r="F299" s="18"/>
      <c r="G299" s="193" t="s">
        <v>386</v>
      </c>
      <c r="H299" s="193"/>
      <c r="I299" s="193"/>
      <c r="J299" s="346"/>
      <c r="K299" s="346"/>
      <c r="L299" s="370" t="s">
        <v>387</v>
      </c>
      <c r="M299" s="25">
        <v>1</v>
      </c>
      <c r="N299" s="20" t="s">
        <v>388</v>
      </c>
      <c r="O299" s="23"/>
      <c r="P299" s="23"/>
      <c r="Q299" s="32" t="s">
        <v>25</v>
      </c>
      <c r="R299" s="233" t="s">
        <v>640</v>
      </c>
      <c r="S299" s="102"/>
      <c r="T299" t="s">
        <v>307</v>
      </c>
      <c r="U299" t="s">
        <v>638</v>
      </c>
    </row>
    <row r="300" spans="1:21" ht="14.25" customHeight="1" x14ac:dyDescent="0.3">
      <c r="A300" s="230"/>
      <c r="B300" s="230"/>
      <c r="C300" s="227"/>
      <c r="D300" s="227"/>
      <c r="E300" s="232"/>
      <c r="F300" s="18"/>
      <c r="G300" s="193"/>
      <c r="H300" s="193"/>
      <c r="I300" s="193"/>
      <c r="J300" s="346"/>
      <c r="K300" s="346"/>
      <c r="L300" s="370"/>
      <c r="M300" s="25">
        <v>2</v>
      </c>
      <c r="N300" s="20" t="s">
        <v>389</v>
      </c>
      <c r="O300" s="23"/>
      <c r="P300" s="23"/>
      <c r="Q300" s="32" t="s">
        <v>25</v>
      </c>
      <c r="R300" s="247"/>
      <c r="S300" s="102"/>
      <c r="T300" t="s">
        <v>307</v>
      </c>
      <c r="U300" t="s">
        <v>638</v>
      </c>
    </row>
    <row r="301" spans="1:21" ht="14.25" customHeight="1" x14ac:dyDescent="0.3">
      <c r="A301" s="230"/>
      <c r="B301" s="230"/>
      <c r="C301" s="227"/>
      <c r="D301" s="227"/>
      <c r="E301" s="232"/>
      <c r="F301" s="18"/>
      <c r="G301" s="193"/>
      <c r="H301" s="193"/>
      <c r="I301" s="193"/>
      <c r="J301" s="346"/>
      <c r="K301" s="346"/>
      <c r="L301" s="370"/>
      <c r="M301" s="25">
        <v>3</v>
      </c>
      <c r="N301" s="20" t="s">
        <v>390</v>
      </c>
      <c r="O301" s="23"/>
      <c r="P301" s="23"/>
      <c r="Q301" s="32" t="s">
        <v>25</v>
      </c>
      <c r="R301" s="234"/>
      <c r="S301" s="102"/>
      <c r="T301" t="s">
        <v>307</v>
      </c>
      <c r="U301" t="s">
        <v>638</v>
      </c>
    </row>
    <row r="302" spans="1:21" ht="14.25" customHeight="1" x14ac:dyDescent="0.3">
      <c r="A302" s="230"/>
      <c r="B302" s="230"/>
      <c r="C302" s="227"/>
      <c r="D302" s="227"/>
      <c r="E302" s="232" t="s">
        <v>391</v>
      </c>
      <c r="F302" s="18"/>
      <c r="G302" s="372" t="s">
        <v>392</v>
      </c>
      <c r="H302" s="346"/>
      <c r="I302" s="346"/>
      <c r="J302" s="20"/>
      <c r="K302" s="20"/>
      <c r="L302" s="37" t="s">
        <v>393</v>
      </c>
      <c r="M302" s="25">
        <v>1</v>
      </c>
      <c r="N302" s="30" t="s">
        <v>394</v>
      </c>
      <c r="O302" s="23"/>
      <c r="P302" s="23"/>
      <c r="Q302" s="32" t="s">
        <v>25</v>
      </c>
      <c r="R302" s="21" t="s">
        <v>641</v>
      </c>
      <c r="S302" s="102"/>
      <c r="T302" t="s">
        <v>307</v>
      </c>
      <c r="U302" t="s">
        <v>638</v>
      </c>
    </row>
    <row r="303" spans="1:21" ht="14.25" customHeight="1" x14ac:dyDescent="0.3">
      <c r="A303" s="230"/>
      <c r="B303" s="230"/>
      <c r="C303" s="227"/>
      <c r="D303" s="227"/>
      <c r="E303" s="232"/>
      <c r="F303" s="18"/>
      <c r="G303" s="196" t="s">
        <v>395</v>
      </c>
      <c r="H303" s="196"/>
      <c r="I303" s="196"/>
      <c r="J303" s="346"/>
      <c r="K303" s="346"/>
      <c r="L303" s="380" t="s">
        <v>396</v>
      </c>
      <c r="M303" s="25">
        <v>1</v>
      </c>
      <c r="N303" s="30" t="s">
        <v>397</v>
      </c>
      <c r="O303" s="23"/>
      <c r="P303" s="23"/>
      <c r="Q303" s="34" t="s">
        <v>20</v>
      </c>
      <c r="R303" s="244" t="s">
        <v>640</v>
      </c>
      <c r="S303" s="102"/>
      <c r="T303" t="s">
        <v>307</v>
      </c>
      <c r="U303" t="s">
        <v>638</v>
      </c>
    </row>
    <row r="304" spans="1:21" ht="14.25" customHeight="1" x14ac:dyDescent="0.3">
      <c r="A304" s="230"/>
      <c r="B304" s="230"/>
      <c r="C304" s="227"/>
      <c r="D304" s="227"/>
      <c r="E304" s="232"/>
      <c r="F304" s="18"/>
      <c r="G304" s="196"/>
      <c r="H304" s="196"/>
      <c r="I304" s="196"/>
      <c r="J304" s="346"/>
      <c r="K304" s="346"/>
      <c r="L304" s="381"/>
      <c r="M304" s="25">
        <v>2</v>
      </c>
      <c r="N304" s="30" t="s">
        <v>398</v>
      </c>
      <c r="O304" s="23">
        <v>328</v>
      </c>
      <c r="P304" s="23" t="s">
        <v>22</v>
      </c>
      <c r="Q304" s="34" t="s">
        <v>20</v>
      </c>
      <c r="R304" s="246"/>
      <c r="S304" s="102">
        <f t="shared" ref="S304" si="7">O304</f>
        <v>328</v>
      </c>
      <c r="T304" t="s">
        <v>307</v>
      </c>
      <c r="U304" t="s">
        <v>638</v>
      </c>
    </row>
    <row r="305" spans="1:21" ht="14.25" customHeight="1" x14ac:dyDescent="0.3">
      <c r="A305" s="230"/>
      <c r="B305" s="230"/>
      <c r="C305" s="227"/>
      <c r="D305" s="227"/>
      <c r="E305" s="232"/>
      <c r="F305" s="18"/>
      <c r="G305" s="196" t="s">
        <v>399</v>
      </c>
      <c r="H305" s="196"/>
      <c r="I305" s="196"/>
      <c r="J305" s="20"/>
      <c r="K305" s="20"/>
      <c r="L305" s="38" t="s">
        <v>396</v>
      </c>
      <c r="M305" s="25">
        <v>1</v>
      </c>
      <c r="N305" s="31" t="s">
        <v>400</v>
      </c>
      <c r="O305" s="23"/>
      <c r="P305" s="23"/>
      <c r="Q305" s="34" t="s">
        <v>20</v>
      </c>
      <c r="R305" s="107" t="s">
        <v>641</v>
      </c>
      <c r="S305" s="102"/>
      <c r="T305" t="s">
        <v>307</v>
      </c>
      <c r="U305" t="s">
        <v>638</v>
      </c>
    </row>
    <row r="306" spans="1:21" ht="14.25" customHeight="1" x14ac:dyDescent="0.3">
      <c r="A306" s="230"/>
      <c r="B306" s="230"/>
      <c r="C306" s="227"/>
      <c r="D306" s="227"/>
      <c r="E306" s="371" t="s">
        <v>401</v>
      </c>
      <c r="F306" s="149"/>
      <c r="G306" s="193" t="s">
        <v>402</v>
      </c>
      <c r="H306" s="193"/>
      <c r="I306" s="193"/>
      <c r="J306" s="346"/>
      <c r="K306" s="346"/>
      <c r="L306" s="348" t="s">
        <v>403</v>
      </c>
      <c r="M306" s="379">
        <v>1</v>
      </c>
      <c r="N306" s="378" t="s">
        <v>404</v>
      </c>
      <c r="O306" s="376"/>
      <c r="P306" s="376"/>
      <c r="Q306" s="377" t="s">
        <v>20</v>
      </c>
      <c r="R306" s="238" t="s">
        <v>640</v>
      </c>
      <c r="S306" s="102"/>
      <c r="T306" t="s">
        <v>307</v>
      </c>
      <c r="U306" t="s">
        <v>638</v>
      </c>
    </row>
    <row r="307" spans="1:21" ht="14.25" customHeight="1" x14ac:dyDescent="0.3">
      <c r="A307" s="230"/>
      <c r="B307" s="230"/>
      <c r="C307" s="227"/>
      <c r="D307" s="227"/>
      <c r="E307" s="371"/>
      <c r="F307" s="149"/>
      <c r="G307" s="193"/>
      <c r="H307" s="193"/>
      <c r="I307" s="193"/>
      <c r="J307" s="346"/>
      <c r="K307" s="346"/>
      <c r="L307" s="348"/>
      <c r="M307" s="379"/>
      <c r="N307" s="378"/>
      <c r="O307" s="376"/>
      <c r="P307" s="376"/>
      <c r="Q307" s="377"/>
      <c r="R307" s="238"/>
      <c r="S307" s="102"/>
      <c r="T307" t="s">
        <v>307</v>
      </c>
      <c r="U307" t="s">
        <v>638</v>
      </c>
    </row>
    <row r="308" spans="1:21" ht="14.25" customHeight="1" x14ac:dyDescent="0.3">
      <c r="A308" s="230"/>
      <c r="B308" s="230"/>
      <c r="C308" s="227"/>
      <c r="D308" s="227"/>
      <c r="E308" s="371"/>
      <c r="F308" s="149"/>
      <c r="G308" s="193" t="s">
        <v>405</v>
      </c>
      <c r="H308" s="193"/>
      <c r="I308" s="193"/>
      <c r="J308" s="20"/>
      <c r="K308" s="20"/>
      <c r="L308" s="31" t="s">
        <v>406</v>
      </c>
      <c r="M308" s="25">
        <v>1</v>
      </c>
      <c r="N308" s="39" t="s">
        <v>407</v>
      </c>
      <c r="O308" s="40"/>
      <c r="P308" s="40"/>
      <c r="Q308" s="34" t="s">
        <v>20</v>
      </c>
      <c r="R308" s="107" t="s">
        <v>640</v>
      </c>
      <c r="S308" s="102"/>
      <c r="T308" t="s">
        <v>307</v>
      </c>
      <c r="U308" t="s">
        <v>638</v>
      </c>
    </row>
    <row r="309" spans="1:21" ht="14.25" customHeight="1" x14ac:dyDescent="0.3">
      <c r="A309" s="230"/>
      <c r="B309" s="230"/>
      <c r="C309" s="227"/>
      <c r="D309" s="227"/>
      <c r="E309" s="371"/>
      <c r="F309" s="149"/>
      <c r="G309" s="193" t="s">
        <v>408</v>
      </c>
      <c r="H309" s="193"/>
      <c r="I309" s="193"/>
      <c r="J309" s="346"/>
      <c r="K309" s="346"/>
      <c r="L309" s="347" t="s">
        <v>409</v>
      </c>
      <c r="M309" s="25">
        <v>1</v>
      </c>
      <c r="N309" s="42" t="s">
        <v>410</v>
      </c>
      <c r="O309" s="26">
        <v>0.4</v>
      </c>
      <c r="P309" s="25" t="s">
        <v>315</v>
      </c>
      <c r="Q309" s="32" t="s">
        <v>25</v>
      </c>
      <c r="R309" s="233" t="s">
        <v>640</v>
      </c>
      <c r="S309" s="102"/>
      <c r="T309" t="s">
        <v>307</v>
      </c>
      <c r="U309" t="s">
        <v>638</v>
      </c>
    </row>
    <row r="310" spans="1:21" ht="14.25" customHeight="1" x14ac:dyDescent="0.3">
      <c r="A310" s="230"/>
      <c r="B310" s="230"/>
      <c r="C310" s="227"/>
      <c r="D310" s="227"/>
      <c r="E310" s="371"/>
      <c r="F310" s="149"/>
      <c r="G310" s="193"/>
      <c r="H310" s="193"/>
      <c r="I310" s="193"/>
      <c r="J310" s="346"/>
      <c r="K310" s="346"/>
      <c r="L310" s="347"/>
      <c r="M310" s="25">
        <v>2</v>
      </c>
      <c r="N310" s="42" t="s">
        <v>411</v>
      </c>
      <c r="O310" s="23"/>
      <c r="P310" s="23"/>
      <c r="Q310" s="34" t="s">
        <v>20</v>
      </c>
      <c r="R310" s="234"/>
      <c r="S310" s="102"/>
      <c r="T310" t="s">
        <v>307</v>
      </c>
      <c r="U310" t="s">
        <v>632</v>
      </c>
    </row>
    <row r="311" spans="1:21" ht="14.25" customHeight="1" x14ac:dyDescent="0.3">
      <c r="A311" s="230"/>
      <c r="B311" s="230"/>
      <c r="C311" s="227"/>
      <c r="D311" s="227"/>
      <c r="E311" s="383" t="s">
        <v>767</v>
      </c>
      <c r="F311" s="150"/>
      <c r="G311" s="349" t="s">
        <v>412</v>
      </c>
      <c r="H311" s="349"/>
      <c r="I311" s="349"/>
      <c r="J311" s="315"/>
      <c r="K311" s="315"/>
      <c r="L311" s="373" t="s">
        <v>413</v>
      </c>
      <c r="M311" s="84">
        <v>1</v>
      </c>
      <c r="N311" s="92" t="s">
        <v>414</v>
      </c>
      <c r="O311" s="82"/>
      <c r="P311" s="82"/>
      <c r="Q311" s="80" t="s">
        <v>20</v>
      </c>
      <c r="R311" s="235" t="s">
        <v>640</v>
      </c>
      <c r="S311" s="102" t="s">
        <v>632</v>
      </c>
      <c r="T311" t="s">
        <v>307</v>
      </c>
      <c r="U311" t="s">
        <v>638</v>
      </c>
    </row>
    <row r="312" spans="1:21" ht="14.25" customHeight="1" x14ac:dyDescent="0.3">
      <c r="A312" s="230"/>
      <c r="B312" s="230"/>
      <c r="C312" s="227"/>
      <c r="D312" s="227"/>
      <c r="E312" s="261"/>
      <c r="F312" s="96"/>
      <c r="G312" s="349"/>
      <c r="H312" s="349"/>
      <c r="I312" s="349"/>
      <c r="J312" s="315"/>
      <c r="K312" s="315"/>
      <c r="L312" s="373"/>
      <c r="M312" s="374">
        <v>2</v>
      </c>
      <c r="N312" s="373" t="s">
        <v>415</v>
      </c>
      <c r="O312" s="374">
        <v>3</v>
      </c>
      <c r="P312" s="374" t="s">
        <v>416</v>
      </c>
      <c r="Q312" s="375" t="s">
        <v>20</v>
      </c>
      <c r="R312" s="236"/>
      <c r="S312" s="102"/>
      <c r="T312" t="s">
        <v>307</v>
      </c>
      <c r="U312" t="s">
        <v>633</v>
      </c>
    </row>
    <row r="313" spans="1:21" ht="14.25" customHeight="1" x14ac:dyDescent="0.3">
      <c r="A313" s="230"/>
      <c r="B313" s="230"/>
      <c r="C313" s="227"/>
      <c r="D313" s="227"/>
      <c r="E313" s="261"/>
      <c r="F313" s="96"/>
      <c r="G313" s="349"/>
      <c r="H313" s="349"/>
      <c r="I313" s="349"/>
      <c r="J313" s="315"/>
      <c r="K313" s="315"/>
      <c r="L313" s="373"/>
      <c r="M313" s="374"/>
      <c r="N313" s="373"/>
      <c r="O313" s="374"/>
      <c r="P313" s="374"/>
      <c r="Q313" s="375"/>
      <c r="R313" s="237"/>
      <c r="S313" s="102"/>
      <c r="T313" t="s">
        <v>307</v>
      </c>
      <c r="U313" t="s">
        <v>632</v>
      </c>
    </row>
    <row r="314" spans="1:21" ht="14.25" customHeight="1" x14ac:dyDescent="0.3">
      <c r="A314" s="230"/>
      <c r="B314" s="230"/>
      <c r="C314" s="227"/>
      <c r="D314" s="227"/>
      <c r="E314" s="261"/>
      <c r="F314" s="96"/>
      <c r="G314" s="349" t="s">
        <v>417</v>
      </c>
      <c r="H314" s="349"/>
      <c r="I314" s="349"/>
      <c r="J314" s="315"/>
      <c r="K314" s="315"/>
      <c r="L314" s="384" t="s">
        <v>418</v>
      </c>
      <c r="M314" s="84">
        <v>1</v>
      </c>
      <c r="N314" s="92" t="s">
        <v>419</v>
      </c>
      <c r="O314" s="82"/>
      <c r="P314" s="82"/>
      <c r="Q314" s="80" t="s">
        <v>20</v>
      </c>
      <c r="R314" s="235" t="s">
        <v>640</v>
      </c>
      <c r="S314" s="102" t="s">
        <v>633</v>
      </c>
      <c r="T314" t="s">
        <v>307</v>
      </c>
      <c r="U314" t="s">
        <v>638</v>
      </c>
    </row>
    <row r="315" spans="1:21" ht="14.25" customHeight="1" x14ac:dyDescent="0.3">
      <c r="A315" s="230"/>
      <c r="B315" s="230"/>
      <c r="C315" s="227"/>
      <c r="D315" s="227"/>
      <c r="E315" s="261"/>
      <c r="F315" s="96"/>
      <c r="G315" s="349"/>
      <c r="H315" s="349"/>
      <c r="I315" s="349"/>
      <c r="J315" s="315"/>
      <c r="K315" s="315"/>
      <c r="L315" s="384"/>
      <c r="M315" s="84">
        <v>2</v>
      </c>
      <c r="N315" s="92" t="s">
        <v>102</v>
      </c>
      <c r="O315" s="82"/>
      <c r="P315" s="82"/>
      <c r="Q315" s="93" t="s">
        <v>25</v>
      </c>
      <c r="R315" s="236"/>
      <c r="S315" s="102" t="s">
        <v>632</v>
      </c>
      <c r="T315" t="s">
        <v>307</v>
      </c>
      <c r="U315" t="s">
        <v>633</v>
      </c>
    </row>
    <row r="316" spans="1:21" ht="14.25" customHeight="1" x14ac:dyDescent="0.3">
      <c r="A316" s="230"/>
      <c r="B316" s="230"/>
      <c r="C316" s="227"/>
      <c r="D316" s="227"/>
      <c r="E316" s="261"/>
      <c r="F316" s="96"/>
      <c r="G316" s="349"/>
      <c r="H316" s="349"/>
      <c r="I316" s="349"/>
      <c r="J316" s="315"/>
      <c r="K316" s="315"/>
      <c r="L316" s="384"/>
      <c r="M316" s="84">
        <v>3</v>
      </c>
      <c r="N316" s="92" t="s">
        <v>420</v>
      </c>
      <c r="O316" s="82">
        <v>4</v>
      </c>
      <c r="P316" s="82" t="s">
        <v>416</v>
      </c>
      <c r="Q316" s="80" t="s">
        <v>20</v>
      </c>
      <c r="R316" s="237"/>
      <c r="S316" s="102"/>
      <c r="T316" t="s">
        <v>307</v>
      </c>
      <c r="U316" t="s">
        <v>633</v>
      </c>
    </row>
    <row r="317" spans="1:21" ht="14.25" customHeight="1" x14ac:dyDescent="0.3">
      <c r="A317" s="230"/>
      <c r="B317" s="230"/>
      <c r="C317" s="227"/>
      <c r="D317" s="227"/>
      <c r="E317" s="261"/>
      <c r="F317" s="96"/>
      <c r="G317" s="193" t="s">
        <v>421</v>
      </c>
      <c r="H317" s="193"/>
      <c r="I317" s="193"/>
      <c r="J317" s="346"/>
      <c r="K317" s="346"/>
      <c r="L317" s="347" t="s">
        <v>422</v>
      </c>
      <c r="M317" s="25">
        <v>1</v>
      </c>
      <c r="N317" s="31" t="s">
        <v>419</v>
      </c>
      <c r="O317" s="20"/>
      <c r="P317" s="23"/>
      <c r="Q317" s="34" t="s">
        <v>20</v>
      </c>
      <c r="R317" s="244" t="s">
        <v>640</v>
      </c>
      <c r="S317" s="102" t="s">
        <v>633</v>
      </c>
      <c r="T317" t="s">
        <v>307</v>
      </c>
      <c r="U317" t="s">
        <v>638</v>
      </c>
    </row>
    <row r="318" spans="1:21" ht="14.25" customHeight="1" x14ac:dyDescent="0.3">
      <c r="A318" s="230"/>
      <c r="B318" s="230"/>
      <c r="C318" s="227"/>
      <c r="D318" s="227"/>
      <c r="E318" s="261"/>
      <c r="F318" s="96"/>
      <c r="G318" s="193"/>
      <c r="H318" s="193"/>
      <c r="I318" s="193"/>
      <c r="J318" s="346"/>
      <c r="K318" s="346"/>
      <c r="L318" s="347"/>
      <c r="M318" s="25">
        <v>2</v>
      </c>
      <c r="N318" s="31" t="s">
        <v>102</v>
      </c>
      <c r="O318" s="20"/>
      <c r="P318" s="23"/>
      <c r="Q318" s="32" t="s">
        <v>25</v>
      </c>
      <c r="R318" s="245"/>
      <c r="S318" s="102" t="s">
        <v>633</v>
      </c>
      <c r="T318" t="s">
        <v>307</v>
      </c>
      <c r="U318" t="s">
        <v>633</v>
      </c>
    </row>
    <row r="319" spans="1:21" ht="14.25" customHeight="1" x14ac:dyDescent="0.3">
      <c r="A319" s="230"/>
      <c r="B319" s="230"/>
      <c r="C319" s="227"/>
      <c r="D319" s="227"/>
      <c r="E319" s="261"/>
      <c r="F319" s="96"/>
      <c r="G319" s="193"/>
      <c r="H319" s="193"/>
      <c r="I319" s="193"/>
      <c r="J319" s="346"/>
      <c r="K319" s="346"/>
      <c r="L319" s="347"/>
      <c r="M319" s="25">
        <v>3</v>
      </c>
      <c r="N319" s="131" t="s">
        <v>420</v>
      </c>
      <c r="O319" s="23">
        <v>3</v>
      </c>
      <c r="P319" s="23" t="s">
        <v>416</v>
      </c>
      <c r="Q319" s="132" t="s">
        <v>20</v>
      </c>
      <c r="R319" s="246"/>
      <c r="S319" s="102"/>
      <c r="T319" t="s">
        <v>307</v>
      </c>
      <c r="U319" t="s">
        <v>638</v>
      </c>
    </row>
    <row r="320" spans="1:21" ht="14.25" customHeight="1" x14ac:dyDescent="0.3">
      <c r="A320" s="230"/>
      <c r="B320" s="230"/>
      <c r="C320" s="227"/>
      <c r="D320" s="227"/>
      <c r="E320" s="261"/>
      <c r="F320" s="96"/>
      <c r="G320" s="194" t="s">
        <v>423</v>
      </c>
      <c r="H320" s="194"/>
      <c r="I320" s="194"/>
      <c r="J320" s="346"/>
      <c r="K320" s="346"/>
      <c r="L320" s="347" t="s">
        <v>424</v>
      </c>
      <c r="M320" s="25">
        <v>1</v>
      </c>
      <c r="N320" s="20" t="s">
        <v>425</v>
      </c>
      <c r="O320" s="23"/>
      <c r="P320" s="23"/>
      <c r="Q320" s="34" t="s">
        <v>20</v>
      </c>
      <c r="R320" s="244" t="s">
        <v>640</v>
      </c>
      <c r="S320" s="102" t="s">
        <v>633</v>
      </c>
      <c r="T320" t="s">
        <v>307</v>
      </c>
      <c r="U320" t="s">
        <v>638</v>
      </c>
    </row>
    <row r="321" spans="1:21" ht="14.25" customHeight="1" x14ac:dyDescent="0.3">
      <c r="A321" s="230"/>
      <c r="B321" s="230"/>
      <c r="C321" s="227"/>
      <c r="D321" s="227"/>
      <c r="E321" s="261"/>
      <c r="F321" s="96"/>
      <c r="G321" s="194"/>
      <c r="H321" s="194"/>
      <c r="I321" s="194"/>
      <c r="J321" s="346"/>
      <c r="K321" s="346"/>
      <c r="L321" s="347"/>
      <c r="M321" s="25">
        <v>2</v>
      </c>
      <c r="N321" s="20" t="s">
        <v>426</v>
      </c>
      <c r="O321" s="23"/>
      <c r="P321" s="23"/>
      <c r="Q321" s="32" t="s">
        <v>25</v>
      </c>
      <c r="R321" s="245"/>
      <c r="S321" s="102"/>
      <c r="T321" t="s">
        <v>307</v>
      </c>
      <c r="U321" t="s">
        <v>638</v>
      </c>
    </row>
    <row r="322" spans="1:21" ht="14.25" customHeight="1" x14ac:dyDescent="0.3">
      <c r="A322" s="230"/>
      <c r="B322" s="230"/>
      <c r="C322" s="227"/>
      <c r="D322" s="227"/>
      <c r="E322" s="261"/>
      <c r="F322" s="96"/>
      <c r="G322" s="194"/>
      <c r="H322" s="194"/>
      <c r="I322" s="194"/>
      <c r="J322" s="346"/>
      <c r="K322" s="346"/>
      <c r="L322" s="347"/>
      <c r="M322" s="25">
        <v>3</v>
      </c>
      <c r="N322" s="20" t="s">
        <v>427</v>
      </c>
      <c r="O322" s="20"/>
      <c r="P322" s="23"/>
      <c r="Q322" s="34" t="s">
        <v>20</v>
      </c>
      <c r="R322" s="245"/>
      <c r="S322" s="102"/>
      <c r="T322" t="s">
        <v>307</v>
      </c>
      <c r="U322" t="s">
        <v>638</v>
      </c>
    </row>
    <row r="323" spans="1:21" ht="14.25" customHeight="1" x14ac:dyDescent="0.3">
      <c r="A323" s="230"/>
      <c r="B323" s="230"/>
      <c r="C323" s="227"/>
      <c r="D323" s="227"/>
      <c r="E323" s="261"/>
      <c r="F323" s="96"/>
      <c r="G323" s="194"/>
      <c r="H323" s="194"/>
      <c r="I323" s="194"/>
      <c r="J323" s="346"/>
      <c r="K323" s="346"/>
      <c r="L323" s="347"/>
      <c r="M323" s="25">
        <v>4</v>
      </c>
      <c r="N323" s="20" t="s">
        <v>428</v>
      </c>
      <c r="O323" s="23">
        <v>4</v>
      </c>
      <c r="P323" s="23" t="s">
        <v>416</v>
      </c>
      <c r="Q323" s="34" t="s">
        <v>20</v>
      </c>
      <c r="R323" s="246"/>
      <c r="S323" s="102"/>
      <c r="T323" t="s">
        <v>307</v>
      </c>
      <c r="U323" t="s">
        <v>638</v>
      </c>
    </row>
    <row r="324" spans="1:21" ht="14.25" customHeight="1" x14ac:dyDescent="0.3">
      <c r="A324" s="230"/>
      <c r="B324" s="230"/>
      <c r="C324" s="227"/>
      <c r="D324" s="227"/>
      <c r="E324" s="261"/>
      <c r="F324" s="96"/>
      <c r="G324" s="349" t="s">
        <v>429</v>
      </c>
      <c r="H324" s="349"/>
      <c r="I324" s="349"/>
      <c r="J324" s="315"/>
      <c r="K324" s="315"/>
      <c r="L324" s="382" t="s">
        <v>430</v>
      </c>
      <c r="M324" s="84">
        <v>1</v>
      </c>
      <c r="N324" s="70" t="s">
        <v>431</v>
      </c>
      <c r="O324" s="82">
        <v>2</v>
      </c>
      <c r="P324" s="82" t="s">
        <v>416</v>
      </c>
      <c r="Q324" s="80" t="s">
        <v>20</v>
      </c>
      <c r="R324" s="235" t="s">
        <v>640</v>
      </c>
      <c r="S324" s="102"/>
      <c r="T324" t="s">
        <v>307</v>
      </c>
      <c r="U324" t="s">
        <v>638</v>
      </c>
    </row>
    <row r="325" spans="1:21" ht="14.25" customHeight="1" x14ac:dyDescent="0.3">
      <c r="A325" s="230"/>
      <c r="B325" s="230"/>
      <c r="C325" s="227"/>
      <c r="D325" s="227"/>
      <c r="E325" s="261"/>
      <c r="F325" s="96"/>
      <c r="G325" s="349"/>
      <c r="H325" s="349"/>
      <c r="I325" s="349"/>
      <c r="J325" s="315"/>
      <c r="K325" s="315"/>
      <c r="L325" s="382"/>
      <c r="M325" s="84">
        <v>2</v>
      </c>
      <c r="N325" s="70" t="s">
        <v>432</v>
      </c>
      <c r="O325" s="82"/>
      <c r="P325" s="82"/>
      <c r="Q325" s="80" t="s">
        <v>20</v>
      </c>
      <c r="R325" s="237"/>
      <c r="S325" s="102"/>
      <c r="T325" t="s">
        <v>307</v>
      </c>
      <c r="U325" t="s">
        <v>638</v>
      </c>
    </row>
    <row r="326" spans="1:21" ht="14.25" customHeight="1" x14ac:dyDescent="0.3">
      <c r="A326" s="230"/>
      <c r="B326" s="230"/>
      <c r="C326" s="227"/>
      <c r="D326" s="227"/>
      <c r="E326" s="195" t="s">
        <v>433</v>
      </c>
      <c r="F326" s="97"/>
      <c r="G326" s="193" t="s">
        <v>434</v>
      </c>
      <c r="H326" s="193"/>
      <c r="I326" s="193"/>
      <c r="J326" s="346"/>
      <c r="K326" s="346"/>
      <c r="L326" s="370" t="s">
        <v>435</v>
      </c>
      <c r="M326" s="25">
        <v>1</v>
      </c>
      <c r="N326" s="20" t="s">
        <v>436</v>
      </c>
      <c r="O326" s="20"/>
      <c r="P326" s="23"/>
      <c r="Q326" s="34" t="s">
        <v>20</v>
      </c>
      <c r="R326" s="244" t="s">
        <v>640</v>
      </c>
      <c r="S326" s="102"/>
      <c r="T326" t="s">
        <v>307</v>
      </c>
      <c r="U326" t="s">
        <v>638</v>
      </c>
    </row>
    <row r="327" spans="1:21" ht="14.25" customHeight="1" x14ac:dyDescent="0.3">
      <c r="A327" s="230"/>
      <c r="B327" s="230"/>
      <c r="C327" s="227"/>
      <c r="D327" s="227"/>
      <c r="E327" s="195"/>
      <c r="F327" s="97"/>
      <c r="G327" s="193"/>
      <c r="H327" s="193"/>
      <c r="I327" s="193"/>
      <c r="J327" s="346"/>
      <c r="K327" s="346"/>
      <c r="L327" s="370"/>
      <c r="M327" s="25">
        <v>2</v>
      </c>
      <c r="N327" s="20" t="s">
        <v>437</v>
      </c>
      <c r="O327" s="23">
        <v>1.1499999999999999</v>
      </c>
      <c r="P327" s="23" t="s">
        <v>315</v>
      </c>
      <c r="Q327" s="32" t="s">
        <v>25</v>
      </c>
      <c r="R327" s="246"/>
      <c r="S327" s="102"/>
      <c r="T327" t="s">
        <v>307</v>
      </c>
      <c r="U327" t="s">
        <v>638</v>
      </c>
    </row>
    <row r="328" spans="1:21" ht="14.25" customHeight="1" x14ac:dyDescent="0.3">
      <c r="A328" s="230"/>
      <c r="B328" s="230"/>
      <c r="C328" s="227"/>
      <c r="D328" s="227"/>
      <c r="E328" s="195"/>
      <c r="F328" s="97"/>
      <c r="G328" s="193" t="s">
        <v>438</v>
      </c>
      <c r="H328" s="193"/>
      <c r="I328" s="193"/>
      <c r="J328" s="346"/>
      <c r="K328" s="346"/>
      <c r="L328" s="348" t="s">
        <v>439</v>
      </c>
      <c r="M328" s="25">
        <v>1</v>
      </c>
      <c r="N328" s="20" t="s">
        <v>440</v>
      </c>
      <c r="O328" s="23">
        <v>0.5</v>
      </c>
      <c r="P328" s="23" t="s">
        <v>315</v>
      </c>
      <c r="Q328" s="32" t="s">
        <v>25</v>
      </c>
      <c r="R328" s="244" t="s">
        <v>640</v>
      </c>
      <c r="S328" s="102"/>
      <c r="T328" t="s">
        <v>307</v>
      </c>
      <c r="U328" t="s">
        <v>345</v>
      </c>
    </row>
    <row r="329" spans="1:21" ht="14.25" customHeight="1" x14ac:dyDescent="0.3">
      <c r="A329" s="230"/>
      <c r="B329" s="230"/>
      <c r="C329" s="227"/>
      <c r="D329" s="227"/>
      <c r="E329" s="195"/>
      <c r="F329" s="97"/>
      <c r="G329" s="193"/>
      <c r="H329" s="193"/>
      <c r="I329" s="193"/>
      <c r="J329" s="346"/>
      <c r="K329" s="346"/>
      <c r="L329" s="348"/>
      <c r="M329" s="25">
        <v>2</v>
      </c>
      <c r="N329" s="20" t="s">
        <v>441</v>
      </c>
      <c r="O329" s="23"/>
      <c r="P329" s="23"/>
      <c r="Q329" s="34" t="s">
        <v>20</v>
      </c>
      <c r="R329" s="246"/>
      <c r="S329" s="102"/>
      <c r="T329" t="s">
        <v>307</v>
      </c>
      <c r="U329" t="s">
        <v>638</v>
      </c>
    </row>
    <row r="330" spans="1:21" ht="14.25" customHeight="1" x14ac:dyDescent="0.3">
      <c r="A330" s="230"/>
      <c r="B330" s="230"/>
      <c r="C330" s="227"/>
      <c r="D330" s="227"/>
      <c r="E330" s="195"/>
      <c r="F330" s="97"/>
      <c r="G330" s="193" t="s">
        <v>442</v>
      </c>
      <c r="H330" s="193"/>
      <c r="I330" s="193"/>
      <c r="J330" s="346"/>
      <c r="K330" s="346"/>
      <c r="L330" s="347" t="s">
        <v>443</v>
      </c>
      <c r="M330" s="25">
        <v>1</v>
      </c>
      <c r="N330" s="20" t="s">
        <v>444</v>
      </c>
      <c r="O330" s="23">
        <v>4.25</v>
      </c>
      <c r="P330" s="23" t="s">
        <v>315</v>
      </c>
      <c r="Q330" s="32" t="s">
        <v>25</v>
      </c>
      <c r="R330" s="244" t="s">
        <v>640</v>
      </c>
      <c r="S330" s="102" t="s">
        <v>345</v>
      </c>
      <c r="T330" t="s">
        <v>307</v>
      </c>
      <c r="U330" t="s">
        <v>638</v>
      </c>
    </row>
    <row r="331" spans="1:21" ht="14.25" customHeight="1" x14ac:dyDescent="0.3">
      <c r="A331" s="230"/>
      <c r="B331" s="230"/>
      <c r="C331" s="227"/>
      <c r="D331" s="227"/>
      <c r="E331" s="195"/>
      <c r="F331" s="97"/>
      <c r="G331" s="193"/>
      <c r="H331" s="193"/>
      <c r="I331" s="193"/>
      <c r="J331" s="346"/>
      <c r="K331" s="346"/>
      <c r="L331" s="347"/>
      <c r="M331" s="25">
        <v>2</v>
      </c>
      <c r="N331" s="20" t="s">
        <v>445</v>
      </c>
      <c r="O331" s="23"/>
      <c r="P331" s="23"/>
      <c r="Q331" s="34" t="s">
        <v>20</v>
      </c>
      <c r="R331" s="245"/>
      <c r="S331" s="102"/>
      <c r="T331" t="s">
        <v>307</v>
      </c>
      <c r="U331" t="s">
        <v>638</v>
      </c>
    </row>
    <row r="332" spans="1:21" ht="14.25" customHeight="1" x14ac:dyDescent="0.3">
      <c r="A332" s="230"/>
      <c r="B332" s="230"/>
      <c r="C332" s="227"/>
      <c r="D332" s="227"/>
      <c r="E332" s="195"/>
      <c r="F332" s="97"/>
      <c r="G332" s="193"/>
      <c r="H332" s="193"/>
      <c r="I332" s="193"/>
      <c r="J332" s="346"/>
      <c r="K332" s="346"/>
      <c r="L332" s="347"/>
      <c r="M332" s="25">
        <v>3</v>
      </c>
      <c r="N332" s="20" t="s">
        <v>446</v>
      </c>
      <c r="O332" s="23"/>
      <c r="P332" s="23"/>
      <c r="Q332" s="32" t="s">
        <v>25</v>
      </c>
      <c r="R332" s="245"/>
      <c r="S332" s="102"/>
      <c r="T332" t="s">
        <v>307</v>
      </c>
      <c r="U332" t="s">
        <v>638</v>
      </c>
    </row>
    <row r="333" spans="1:21" ht="14.25" customHeight="1" x14ac:dyDescent="0.3">
      <c r="A333" s="230"/>
      <c r="B333" s="230"/>
      <c r="C333" s="227"/>
      <c r="D333" s="227"/>
      <c r="E333" s="195"/>
      <c r="F333" s="97"/>
      <c r="G333" s="193"/>
      <c r="H333" s="193"/>
      <c r="I333" s="193"/>
      <c r="J333" s="346"/>
      <c r="K333" s="346"/>
      <c r="L333" s="347"/>
      <c r="M333" s="25">
        <v>4</v>
      </c>
      <c r="N333" s="20" t="s">
        <v>447</v>
      </c>
      <c r="O333" s="23"/>
      <c r="P333" s="23"/>
      <c r="Q333" s="34" t="s">
        <v>20</v>
      </c>
      <c r="R333" s="246"/>
      <c r="S333" s="102"/>
      <c r="T333" t="s">
        <v>307</v>
      </c>
      <c r="U333" t="s">
        <v>345</v>
      </c>
    </row>
    <row r="334" spans="1:21" ht="14.25" customHeight="1" x14ac:dyDescent="0.3">
      <c r="A334" s="230"/>
      <c r="B334" s="230"/>
      <c r="C334" s="227"/>
      <c r="D334" s="227"/>
      <c r="E334" s="195"/>
      <c r="F334" s="97"/>
      <c r="G334" s="193" t="s">
        <v>448</v>
      </c>
      <c r="H334" s="193"/>
      <c r="I334" s="193"/>
      <c r="J334" s="346"/>
      <c r="K334" s="346"/>
      <c r="L334" s="348" t="s">
        <v>449</v>
      </c>
      <c r="M334" s="25">
        <v>1</v>
      </c>
      <c r="N334" s="20" t="s">
        <v>450</v>
      </c>
      <c r="O334" s="23">
        <v>1</v>
      </c>
      <c r="P334" s="23" t="s">
        <v>315</v>
      </c>
      <c r="Q334" s="34" t="s">
        <v>20</v>
      </c>
      <c r="R334" s="244" t="s">
        <v>641</v>
      </c>
      <c r="S334" s="102"/>
      <c r="T334" t="s">
        <v>307</v>
      </c>
      <c r="U334" t="s">
        <v>345</v>
      </c>
    </row>
    <row r="335" spans="1:21" ht="14.25" customHeight="1" x14ac:dyDescent="0.3">
      <c r="A335" s="230"/>
      <c r="B335" s="230"/>
      <c r="C335" s="227"/>
      <c r="D335" s="227"/>
      <c r="E335" s="195"/>
      <c r="F335" s="97"/>
      <c r="G335" s="193"/>
      <c r="H335" s="193"/>
      <c r="I335" s="193"/>
      <c r="J335" s="346"/>
      <c r="K335" s="346"/>
      <c r="L335" s="348"/>
      <c r="M335" s="25">
        <v>2</v>
      </c>
      <c r="N335" s="20" t="s">
        <v>451</v>
      </c>
      <c r="O335" s="23">
        <v>2.15</v>
      </c>
      <c r="P335" s="23" t="s">
        <v>315</v>
      </c>
      <c r="Q335" s="32" t="s">
        <v>25</v>
      </c>
      <c r="R335" s="246"/>
      <c r="S335" s="102" t="s">
        <v>345</v>
      </c>
      <c r="T335" t="s">
        <v>307</v>
      </c>
      <c r="U335" t="s">
        <v>638</v>
      </c>
    </row>
    <row r="336" spans="1:21" ht="14.25" customHeight="1" x14ac:dyDescent="0.3">
      <c r="A336" s="230"/>
      <c r="B336" s="230"/>
      <c r="C336" s="227"/>
      <c r="D336" s="227"/>
      <c r="E336" s="195"/>
      <c r="F336" s="97"/>
      <c r="G336" s="193" t="s">
        <v>452</v>
      </c>
      <c r="H336" s="193"/>
      <c r="I336" s="193"/>
      <c r="J336" s="346"/>
      <c r="K336" s="346"/>
      <c r="L336" s="347" t="s">
        <v>453</v>
      </c>
      <c r="M336" s="25">
        <v>1</v>
      </c>
      <c r="N336" s="20" t="s">
        <v>454</v>
      </c>
      <c r="O336" s="23">
        <v>6.7</v>
      </c>
      <c r="P336" s="23" t="s">
        <v>315</v>
      </c>
      <c r="Q336" s="32" t="s">
        <v>25</v>
      </c>
      <c r="R336" s="244" t="s">
        <v>640</v>
      </c>
      <c r="S336" s="102" t="s">
        <v>345</v>
      </c>
      <c r="T336" t="s">
        <v>307</v>
      </c>
      <c r="U336" t="s">
        <v>638</v>
      </c>
    </row>
    <row r="337" spans="1:21" ht="14.25" customHeight="1" x14ac:dyDescent="0.3">
      <c r="A337" s="230"/>
      <c r="B337" s="230"/>
      <c r="C337" s="227"/>
      <c r="D337" s="227"/>
      <c r="E337" s="195"/>
      <c r="F337" s="97"/>
      <c r="G337" s="193"/>
      <c r="H337" s="193"/>
      <c r="I337" s="193"/>
      <c r="J337" s="346"/>
      <c r="K337" s="346"/>
      <c r="L337" s="347"/>
      <c r="M337" s="25">
        <v>2</v>
      </c>
      <c r="N337" s="20" t="s">
        <v>455</v>
      </c>
      <c r="O337" s="23"/>
      <c r="P337" s="23"/>
      <c r="Q337" s="34" t="s">
        <v>20</v>
      </c>
      <c r="R337" s="245"/>
      <c r="S337" s="102"/>
      <c r="T337" t="s">
        <v>307</v>
      </c>
      <c r="U337" t="s">
        <v>638</v>
      </c>
    </row>
    <row r="338" spans="1:21" ht="14.25" customHeight="1" x14ac:dyDescent="0.3">
      <c r="A338" s="230"/>
      <c r="B338" s="230"/>
      <c r="C338" s="227"/>
      <c r="D338" s="227"/>
      <c r="E338" s="195"/>
      <c r="F338" s="97"/>
      <c r="G338" s="193"/>
      <c r="H338" s="193"/>
      <c r="I338" s="193"/>
      <c r="J338" s="346"/>
      <c r="K338" s="346"/>
      <c r="L338" s="347"/>
      <c r="M338" s="25">
        <v>3</v>
      </c>
      <c r="N338" s="20" t="s">
        <v>456</v>
      </c>
      <c r="O338" s="23">
        <v>0.56000000000000005</v>
      </c>
      <c r="P338" s="23" t="s">
        <v>315</v>
      </c>
      <c r="Q338" s="32" t="s">
        <v>25</v>
      </c>
      <c r="R338" s="245"/>
      <c r="S338" s="102"/>
      <c r="T338" t="s">
        <v>307</v>
      </c>
      <c r="U338" t="s">
        <v>638</v>
      </c>
    </row>
    <row r="339" spans="1:21" ht="14.25" customHeight="1" x14ac:dyDescent="0.3">
      <c r="A339" s="230"/>
      <c r="B339" s="230"/>
      <c r="C339" s="227"/>
      <c r="D339" s="227"/>
      <c r="E339" s="195"/>
      <c r="F339" s="97"/>
      <c r="G339" s="193"/>
      <c r="H339" s="193"/>
      <c r="I339" s="193"/>
      <c r="J339" s="346"/>
      <c r="K339" s="346"/>
      <c r="L339" s="347"/>
      <c r="M339" s="25">
        <v>4</v>
      </c>
      <c r="N339" s="20" t="s">
        <v>457</v>
      </c>
      <c r="O339" s="23">
        <v>0.48</v>
      </c>
      <c r="P339" s="23" t="s">
        <v>315</v>
      </c>
      <c r="Q339" s="32" t="s">
        <v>25</v>
      </c>
      <c r="R339" s="246"/>
      <c r="S339" s="102"/>
      <c r="T339" t="s">
        <v>307</v>
      </c>
      <c r="U339" t="s">
        <v>638</v>
      </c>
    </row>
    <row r="340" spans="1:21" ht="14.25" customHeight="1" x14ac:dyDescent="0.3">
      <c r="A340" s="230"/>
      <c r="B340" s="230"/>
      <c r="C340" s="227"/>
      <c r="D340" s="227"/>
      <c r="E340" s="195"/>
      <c r="F340" s="97"/>
      <c r="G340" s="346" t="s">
        <v>458</v>
      </c>
      <c r="H340" s="346"/>
      <c r="I340" s="346"/>
      <c r="J340" s="20"/>
      <c r="K340" s="20"/>
      <c r="L340" s="43" t="s">
        <v>459</v>
      </c>
      <c r="M340" s="55">
        <v>1</v>
      </c>
      <c r="N340" s="41" t="s">
        <v>460</v>
      </c>
      <c r="O340" s="45">
        <v>0.48</v>
      </c>
      <c r="P340" s="45" t="s">
        <v>315</v>
      </c>
      <c r="Q340" s="46" t="s">
        <v>25</v>
      </c>
      <c r="R340" s="44" t="s">
        <v>640</v>
      </c>
      <c r="S340" s="102"/>
      <c r="T340" t="s">
        <v>307</v>
      </c>
      <c r="U340" t="s">
        <v>638</v>
      </c>
    </row>
    <row r="341" spans="1:21" ht="14.25" customHeight="1" x14ac:dyDescent="0.3">
      <c r="A341" s="230"/>
      <c r="B341" s="230"/>
      <c r="C341" s="227"/>
      <c r="D341" s="227"/>
      <c r="E341" s="195"/>
      <c r="F341" s="97"/>
      <c r="G341" s="193" t="s">
        <v>461</v>
      </c>
      <c r="H341" s="193"/>
      <c r="I341" s="193"/>
      <c r="J341" s="20"/>
      <c r="K341" s="20"/>
      <c r="L341" s="27" t="s">
        <v>462</v>
      </c>
      <c r="M341" s="25">
        <v>1</v>
      </c>
      <c r="N341" s="33" t="s">
        <v>460</v>
      </c>
      <c r="O341" s="25">
        <v>0.24</v>
      </c>
      <c r="P341" s="25" t="s">
        <v>315</v>
      </c>
      <c r="Q341" s="32" t="s">
        <v>25</v>
      </c>
      <c r="R341" s="21" t="s">
        <v>640</v>
      </c>
      <c r="S341" s="102"/>
      <c r="T341" t="s">
        <v>307</v>
      </c>
      <c r="U341" t="s">
        <v>638</v>
      </c>
    </row>
    <row r="342" spans="1:21" ht="14.25" customHeight="1" x14ac:dyDescent="0.3">
      <c r="A342" s="230"/>
      <c r="B342" s="230"/>
      <c r="C342" s="227"/>
      <c r="D342" s="227"/>
      <c r="E342" s="195"/>
      <c r="F342" s="97"/>
      <c r="G342" s="193" t="s">
        <v>463</v>
      </c>
      <c r="H342" s="193"/>
      <c r="I342" s="193"/>
      <c r="J342" s="346"/>
      <c r="K342" s="346"/>
      <c r="L342" s="347" t="s">
        <v>464</v>
      </c>
      <c r="M342" s="379">
        <v>1</v>
      </c>
      <c r="N342" s="348" t="s">
        <v>465</v>
      </c>
      <c r="O342" s="376"/>
      <c r="P342" s="346"/>
      <c r="Q342" s="193" t="s">
        <v>20</v>
      </c>
      <c r="R342" s="197" t="s">
        <v>640</v>
      </c>
      <c r="S342" s="102"/>
      <c r="T342" t="s">
        <v>307</v>
      </c>
      <c r="U342" t="s">
        <v>638</v>
      </c>
    </row>
    <row r="343" spans="1:21" ht="14.25" customHeight="1" x14ac:dyDescent="0.3">
      <c r="A343" s="230"/>
      <c r="B343" s="230"/>
      <c r="C343" s="227"/>
      <c r="D343" s="227"/>
      <c r="E343" s="195"/>
      <c r="F343" s="97"/>
      <c r="G343" s="193"/>
      <c r="H343" s="193"/>
      <c r="I343" s="193"/>
      <c r="J343" s="346"/>
      <c r="K343" s="346"/>
      <c r="L343" s="347"/>
      <c r="M343" s="379"/>
      <c r="N343" s="348"/>
      <c r="O343" s="376"/>
      <c r="P343" s="346"/>
      <c r="Q343" s="193"/>
      <c r="R343" s="198"/>
      <c r="S343" s="102"/>
      <c r="T343" t="s">
        <v>307</v>
      </c>
      <c r="U343" t="s">
        <v>638</v>
      </c>
    </row>
    <row r="344" spans="1:21" ht="14.25" customHeight="1" x14ac:dyDescent="0.3">
      <c r="A344" s="230"/>
      <c r="B344" s="230"/>
      <c r="C344" s="227"/>
      <c r="D344" s="227"/>
      <c r="E344" s="195"/>
      <c r="F344" s="97"/>
      <c r="G344" s="193"/>
      <c r="H344" s="193"/>
      <c r="I344" s="193"/>
      <c r="J344" s="346"/>
      <c r="K344" s="346"/>
      <c r="L344" s="347"/>
      <c r="M344" s="25">
        <v>2</v>
      </c>
      <c r="N344" s="20" t="s">
        <v>466</v>
      </c>
      <c r="O344" s="23">
        <v>1.3</v>
      </c>
      <c r="P344" s="25" t="s">
        <v>315</v>
      </c>
      <c r="Q344" s="32" t="s">
        <v>25</v>
      </c>
      <c r="R344" s="201"/>
      <c r="S344" s="102"/>
      <c r="T344" t="s">
        <v>307</v>
      </c>
      <c r="U344" t="s">
        <v>638</v>
      </c>
    </row>
    <row r="345" spans="1:21" ht="14.25" customHeight="1" x14ac:dyDescent="0.3">
      <c r="A345" s="230"/>
      <c r="B345" s="230"/>
      <c r="C345" s="227"/>
      <c r="D345" s="227"/>
      <c r="E345" s="195"/>
      <c r="F345" s="97"/>
      <c r="G345" s="193" t="s">
        <v>467</v>
      </c>
      <c r="H345" s="193"/>
      <c r="I345" s="193"/>
      <c r="J345" s="346"/>
      <c r="K345" s="346"/>
      <c r="L345" s="347" t="s">
        <v>468</v>
      </c>
      <c r="M345" s="25">
        <v>1</v>
      </c>
      <c r="N345" s="20" t="s">
        <v>469</v>
      </c>
      <c r="O345" s="23">
        <v>1.3</v>
      </c>
      <c r="P345" s="25" t="s">
        <v>315</v>
      </c>
      <c r="Q345" s="32" t="s">
        <v>25</v>
      </c>
      <c r="R345" s="197" t="s">
        <v>640</v>
      </c>
      <c r="S345" s="102"/>
      <c r="T345" t="s">
        <v>307</v>
      </c>
      <c r="U345" t="s">
        <v>638</v>
      </c>
    </row>
    <row r="346" spans="1:21" ht="14.25" customHeight="1" x14ac:dyDescent="0.3">
      <c r="A346" s="230"/>
      <c r="B346" s="230"/>
      <c r="C346" s="227"/>
      <c r="D346" s="227"/>
      <c r="E346" s="195"/>
      <c r="F346" s="97"/>
      <c r="G346" s="193"/>
      <c r="H346" s="193"/>
      <c r="I346" s="193"/>
      <c r="J346" s="346"/>
      <c r="K346" s="346"/>
      <c r="L346" s="347"/>
      <c r="M346" s="25">
        <v>2</v>
      </c>
      <c r="N346" s="103" t="s">
        <v>470</v>
      </c>
      <c r="O346" s="23"/>
      <c r="P346" s="23"/>
      <c r="Q346" s="47" t="s">
        <v>20</v>
      </c>
      <c r="R346" s="201"/>
      <c r="S346" s="102"/>
      <c r="T346" t="s">
        <v>307</v>
      </c>
      <c r="U346" t="s">
        <v>638</v>
      </c>
    </row>
    <row r="347" spans="1:21" ht="14.25" customHeight="1" x14ac:dyDescent="0.3">
      <c r="A347" s="230"/>
      <c r="B347" s="230"/>
      <c r="C347" s="227"/>
      <c r="D347" s="227"/>
      <c r="E347" s="195"/>
      <c r="F347" s="97"/>
      <c r="G347" s="193" t="s">
        <v>471</v>
      </c>
      <c r="H347" s="193"/>
      <c r="I347" s="193"/>
      <c r="J347" s="346"/>
      <c r="K347" s="346"/>
      <c r="L347" s="348" t="s">
        <v>472</v>
      </c>
      <c r="M347" s="25">
        <v>1</v>
      </c>
      <c r="N347" s="20" t="s">
        <v>473</v>
      </c>
      <c r="O347" s="23">
        <v>0.8</v>
      </c>
      <c r="P347" s="25" t="s">
        <v>315</v>
      </c>
      <c r="Q347" s="32" t="s">
        <v>25</v>
      </c>
      <c r="R347" s="197" t="s">
        <v>640</v>
      </c>
      <c r="S347" s="102"/>
      <c r="T347" t="s">
        <v>307</v>
      </c>
      <c r="U347" t="s">
        <v>638</v>
      </c>
    </row>
    <row r="348" spans="1:21" ht="14.25" customHeight="1" x14ac:dyDescent="0.3">
      <c r="A348" s="230"/>
      <c r="B348" s="230"/>
      <c r="C348" s="227"/>
      <c r="D348" s="227"/>
      <c r="E348" s="195"/>
      <c r="F348" s="97"/>
      <c r="G348" s="193"/>
      <c r="H348" s="193"/>
      <c r="I348" s="193"/>
      <c r="J348" s="346"/>
      <c r="K348" s="346"/>
      <c r="L348" s="348"/>
      <c r="M348" s="25">
        <v>2</v>
      </c>
      <c r="N348" s="20" t="s">
        <v>474</v>
      </c>
      <c r="O348" s="23"/>
      <c r="P348" s="23"/>
      <c r="Q348" s="20" t="s">
        <v>20</v>
      </c>
      <c r="R348" s="201"/>
      <c r="S348" s="102"/>
      <c r="T348" t="s">
        <v>307</v>
      </c>
      <c r="U348" t="s">
        <v>638</v>
      </c>
    </row>
    <row r="349" spans="1:21" ht="14.25" customHeight="1" x14ac:dyDescent="0.3">
      <c r="A349" s="230"/>
      <c r="B349" s="230"/>
      <c r="C349" s="227"/>
      <c r="D349" s="227"/>
      <c r="E349" s="195"/>
      <c r="F349" s="97"/>
      <c r="G349" s="193" t="s">
        <v>475</v>
      </c>
      <c r="H349" s="193"/>
      <c r="I349" s="193"/>
      <c r="J349" s="346"/>
      <c r="K349" s="346"/>
      <c r="L349" s="385" t="s">
        <v>476</v>
      </c>
      <c r="M349" s="25">
        <v>1</v>
      </c>
      <c r="N349" s="20" t="s">
        <v>477</v>
      </c>
      <c r="O349" s="23"/>
      <c r="P349" s="23"/>
      <c r="Q349" s="20" t="s">
        <v>20</v>
      </c>
      <c r="R349" s="197" t="s">
        <v>640</v>
      </c>
      <c r="S349" s="102"/>
      <c r="T349" t="s">
        <v>307</v>
      </c>
      <c r="U349" t="s">
        <v>638</v>
      </c>
    </row>
    <row r="350" spans="1:21" ht="14.25" customHeight="1" x14ac:dyDescent="0.3">
      <c r="A350" s="230"/>
      <c r="B350" s="230"/>
      <c r="C350" s="227"/>
      <c r="D350" s="227"/>
      <c r="E350" s="195"/>
      <c r="F350" s="97"/>
      <c r="G350" s="193"/>
      <c r="H350" s="193"/>
      <c r="I350" s="193"/>
      <c r="J350" s="346"/>
      <c r="K350" s="346"/>
      <c r="L350" s="386"/>
      <c r="M350" s="25">
        <v>2</v>
      </c>
      <c r="N350" s="20" t="s">
        <v>478</v>
      </c>
      <c r="O350" s="23">
        <v>0.5</v>
      </c>
      <c r="P350" s="23" t="s">
        <v>315</v>
      </c>
      <c r="Q350" s="32" t="s">
        <v>25</v>
      </c>
      <c r="R350" s="201"/>
      <c r="S350" s="102"/>
      <c r="T350" t="s">
        <v>307</v>
      </c>
      <c r="U350" t="s">
        <v>638</v>
      </c>
    </row>
    <row r="351" spans="1:21" ht="14.25" customHeight="1" x14ac:dyDescent="0.3">
      <c r="A351" s="230"/>
      <c r="B351" s="230"/>
      <c r="C351" s="227"/>
      <c r="D351" s="227"/>
      <c r="E351" s="195"/>
      <c r="F351" s="97"/>
      <c r="G351" s="193" t="s">
        <v>479</v>
      </c>
      <c r="H351" s="193"/>
      <c r="I351" s="193"/>
      <c r="J351" s="346"/>
      <c r="K351" s="346"/>
      <c r="L351" s="387" t="s">
        <v>480</v>
      </c>
      <c r="M351" s="25">
        <v>1</v>
      </c>
      <c r="N351" s="20" t="s">
        <v>477</v>
      </c>
      <c r="O351" s="23"/>
      <c r="P351" s="23"/>
      <c r="Q351" s="20" t="s">
        <v>20</v>
      </c>
      <c r="R351" s="197" t="s">
        <v>640</v>
      </c>
      <c r="S351" s="102"/>
      <c r="T351" t="s">
        <v>307</v>
      </c>
      <c r="U351" t="s">
        <v>638</v>
      </c>
    </row>
    <row r="352" spans="1:21" ht="14.25" customHeight="1" x14ac:dyDescent="0.3">
      <c r="A352" s="230"/>
      <c r="B352" s="230"/>
      <c r="C352" s="227"/>
      <c r="D352" s="227"/>
      <c r="E352" s="195"/>
      <c r="F352" s="97"/>
      <c r="G352" s="193"/>
      <c r="H352" s="193"/>
      <c r="I352" s="193"/>
      <c r="J352" s="346"/>
      <c r="K352" s="346"/>
      <c r="L352" s="387"/>
      <c r="M352" s="25">
        <v>2</v>
      </c>
      <c r="N352" s="20" t="s">
        <v>481</v>
      </c>
      <c r="O352" s="23"/>
      <c r="P352" s="23"/>
      <c r="Q352" s="20" t="s">
        <v>20</v>
      </c>
      <c r="R352" s="201"/>
      <c r="S352" s="102"/>
      <c r="T352" t="s">
        <v>307</v>
      </c>
      <c r="U352" t="s">
        <v>638</v>
      </c>
    </row>
    <row r="353" spans="1:21" ht="14.25" customHeight="1" x14ac:dyDescent="0.3">
      <c r="A353" s="230"/>
      <c r="B353" s="230"/>
      <c r="C353" s="227"/>
      <c r="D353" s="227"/>
      <c r="E353" s="195"/>
      <c r="F353" s="97"/>
      <c r="G353" s="388" t="s">
        <v>842</v>
      </c>
      <c r="H353" s="349"/>
      <c r="I353" s="349"/>
      <c r="J353" s="315"/>
      <c r="K353" s="315"/>
      <c r="L353" s="382" t="s">
        <v>482</v>
      </c>
      <c r="M353" s="84">
        <v>1</v>
      </c>
      <c r="N353" s="70" t="s">
        <v>483</v>
      </c>
      <c r="O353" s="82"/>
      <c r="P353" s="82"/>
      <c r="Q353" s="93" t="s">
        <v>25</v>
      </c>
      <c r="R353" s="184" t="s">
        <v>640</v>
      </c>
      <c r="S353" s="102"/>
      <c r="T353" t="s">
        <v>307</v>
      </c>
      <c r="U353" t="s">
        <v>632</v>
      </c>
    </row>
    <row r="354" spans="1:21" ht="14.25" customHeight="1" x14ac:dyDescent="0.3">
      <c r="A354" s="230"/>
      <c r="B354" s="230"/>
      <c r="C354" s="227"/>
      <c r="D354" s="227"/>
      <c r="E354" s="195"/>
      <c r="F354" s="97"/>
      <c r="G354" s="349"/>
      <c r="H354" s="349"/>
      <c r="I354" s="349"/>
      <c r="J354" s="315"/>
      <c r="K354" s="315"/>
      <c r="L354" s="382"/>
      <c r="M354" s="84">
        <v>2</v>
      </c>
      <c r="N354" s="70" t="s">
        <v>484</v>
      </c>
      <c r="O354" s="82"/>
      <c r="P354" s="82"/>
      <c r="Q354" s="93" t="s">
        <v>25</v>
      </c>
      <c r="R354" s="186"/>
      <c r="S354" s="102"/>
      <c r="T354" t="s">
        <v>307</v>
      </c>
      <c r="U354" t="s">
        <v>638</v>
      </c>
    </row>
    <row r="355" spans="1:21" ht="14.25" customHeight="1" x14ac:dyDescent="0.3">
      <c r="A355" s="230"/>
      <c r="B355" s="230"/>
      <c r="C355" s="227"/>
      <c r="D355" s="227"/>
      <c r="E355" s="195"/>
      <c r="F355" s="97"/>
      <c r="G355" s="193" t="s">
        <v>485</v>
      </c>
      <c r="H355" s="193"/>
      <c r="I355" s="193"/>
      <c r="J355" s="346"/>
      <c r="K355" s="346"/>
      <c r="L355" s="348" t="s">
        <v>486</v>
      </c>
      <c r="M355" s="25">
        <v>1</v>
      </c>
      <c r="N355" s="20" t="s">
        <v>487</v>
      </c>
      <c r="O355" s="23"/>
      <c r="P355" s="23"/>
      <c r="Q355" s="32" t="s">
        <v>25</v>
      </c>
      <c r="R355" s="197" t="s">
        <v>640</v>
      </c>
      <c r="S355" s="102"/>
      <c r="T355" t="s">
        <v>307</v>
      </c>
      <c r="U355" t="s">
        <v>638</v>
      </c>
    </row>
    <row r="356" spans="1:21" ht="14.25" customHeight="1" x14ac:dyDescent="0.3">
      <c r="A356" s="230"/>
      <c r="B356" s="230"/>
      <c r="C356" s="227"/>
      <c r="D356" s="227"/>
      <c r="E356" s="195"/>
      <c r="F356" s="97"/>
      <c r="G356" s="193"/>
      <c r="H356" s="193"/>
      <c r="I356" s="193"/>
      <c r="J356" s="346"/>
      <c r="K356" s="346"/>
      <c r="L356" s="348"/>
      <c r="M356" s="25">
        <v>2</v>
      </c>
      <c r="N356" s="20" t="s">
        <v>488</v>
      </c>
      <c r="O356" s="23"/>
      <c r="P356" s="23"/>
      <c r="Q356" s="32" t="s">
        <v>25</v>
      </c>
      <c r="R356" s="198"/>
      <c r="S356" s="102" t="s">
        <v>632</v>
      </c>
      <c r="T356" t="s">
        <v>307</v>
      </c>
      <c r="U356" t="s">
        <v>638</v>
      </c>
    </row>
    <row r="357" spans="1:21" ht="14.25" customHeight="1" x14ac:dyDescent="0.3">
      <c r="A357" s="230"/>
      <c r="B357" s="230"/>
      <c r="C357" s="227"/>
      <c r="D357" s="227"/>
      <c r="E357" s="195"/>
      <c r="F357" s="97"/>
      <c r="G357" s="193"/>
      <c r="H357" s="193"/>
      <c r="I357" s="193"/>
      <c r="J357" s="346"/>
      <c r="K357" s="346"/>
      <c r="L357" s="348"/>
      <c r="M357" s="25">
        <v>3</v>
      </c>
      <c r="N357" s="20" t="s">
        <v>489</v>
      </c>
      <c r="O357" s="23">
        <v>3</v>
      </c>
      <c r="P357" s="23" t="s">
        <v>416</v>
      </c>
      <c r="Q357" s="20" t="s">
        <v>20</v>
      </c>
      <c r="R357" s="201"/>
      <c r="S357" s="102"/>
      <c r="T357" t="s">
        <v>307</v>
      </c>
      <c r="U357" t="s">
        <v>638</v>
      </c>
    </row>
    <row r="358" spans="1:21" ht="14.25" customHeight="1" x14ac:dyDescent="0.3">
      <c r="A358" s="230"/>
      <c r="B358" s="230"/>
      <c r="C358" s="227"/>
      <c r="D358" s="227"/>
      <c r="E358" s="195"/>
      <c r="F358" s="104"/>
      <c r="G358" s="356" t="s">
        <v>490</v>
      </c>
      <c r="H358" s="356"/>
      <c r="I358" s="356"/>
      <c r="J358" s="41"/>
      <c r="K358" s="41"/>
      <c r="L358" s="41" t="s">
        <v>491</v>
      </c>
      <c r="M358" s="55">
        <v>1</v>
      </c>
      <c r="N358" s="41" t="s">
        <v>473</v>
      </c>
      <c r="O358" s="45"/>
      <c r="P358" s="45"/>
      <c r="Q358" s="46" t="s">
        <v>25</v>
      </c>
      <c r="R358" s="44" t="s">
        <v>640</v>
      </c>
      <c r="S358" s="102"/>
      <c r="T358" t="s">
        <v>307</v>
      </c>
      <c r="U358" t="s">
        <v>638</v>
      </c>
    </row>
    <row r="359" spans="1:21" ht="14.25" customHeight="1" x14ac:dyDescent="0.3">
      <c r="A359" s="230"/>
      <c r="B359" s="230"/>
      <c r="C359" s="227"/>
      <c r="D359" s="227"/>
      <c r="E359" s="195"/>
      <c r="F359" s="97"/>
      <c r="G359" s="193" t="s">
        <v>492</v>
      </c>
      <c r="H359" s="193"/>
      <c r="I359" s="193"/>
      <c r="J359" s="346"/>
      <c r="K359" s="346"/>
      <c r="L359" s="348" t="s">
        <v>493</v>
      </c>
      <c r="M359" s="379">
        <v>1</v>
      </c>
      <c r="N359" s="348" t="s">
        <v>494</v>
      </c>
      <c r="O359" s="376"/>
      <c r="P359" s="376"/>
      <c r="Q359" s="370" t="s">
        <v>25</v>
      </c>
      <c r="R359" s="197" t="s">
        <v>640</v>
      </c>
      <c r="S359" s="102"/>
      <c r="T359" t="s">
        <v>307</v>
      </c>
      <c r="U359" t="s">
        <v>638</v>
      </c>
    </row>
    <row r="360" spans="1:21" ht="14.25" customHeight="1" x14ac:dyDescent="0.3">
      <c r="A360" s="230"/>
      <c r="B360" s="230"/>
      <c r="C360" s="227"/>
      <c r="D360" s="227"/>
      <c r="E360" s="195"/>
      <c r="F360" s="97"/>
      <c r="G360" s="193"/>
      <c r="H360" s="193"/>
      <c r="I360" s="193"/>
      <c r="J360" s="346"/>
      <c r="K360" s="346"/>
      <c r="L360" s="348"/>
      <c r="M360" s="379"/>
      <c r="N360" s="348"/>
      <c r="O360" s="376"/>
      <c r="P360" s="376"/>
      <c r="Q360" s="370"/>
      <c r="R360" s="198"/>
      <c r="S360" s="102"/>
      <c r="T360" t="s">
        <v>307</v>
      </c>
      <c r="U360" t="s">
        <v>638</v>
      </c>
    </row>
    <row r="361" spans="1:21" ht="14.25" customHeight="1" x14ac:dyDescent="0.3">
      <c r="A361" s="230"/>
      <c r="B361" s="230"/>
      <c r="C361" s="227"/>
      <c r="D361" s="227"/>
      <c r="E361" s="195"/>
      <c r="F361" s="97"/>
      <c r="G361" s="193"/>
      <c r="H361" s="193"/>
      <c r="I361" s="193"/>
      <c r="J361" s="346"/>
      <c r="K361" s="346"/>
      <c r="L361" s="348"/>
      <c r="M361" s="25">
        <v>2</v>
      </c>
      <c r="N361" s="20" t="s">
        <v>495</v>
      </c>
      <c r="O361" s="23"/>
      <c r="P361" s="23"/>
      <c r="Q361" s="32" t="s">
        <v>25</v>
      </c>
      <c r="R361" s="201"/>
      <c r="S361" s="102"/>
      <c r="T361" t="s">
        <v>307</v>
      </c>
      <c r="U361" t="s">
        <v>638</v>
      </c>
    </row>
    <row r="362" spans="1:21" ht="14.25" customHeight="1" x14ac:dyDescent="0.3">
      <c r="A362" s="230"/>
      <c r="B362" s="230"/>
      <c r="C362" s="227"/>
      <c r="D362" s="227"/>
      <c r="E362" s="195"/>
      <c r="F362" s="97"/>
      <c r="G362" s="193" t="s">
        <v>496</v>
      </c>
      <c r="H362" s="193"/>
      <c r="I362" s="193"/>
      <c r="J362" s="346"/>
      <c r="K362" s="346"/>
      <c r="L362" s="348" t="s">
        <v>497</v>
      </c>
      <c r="M362" s="25">
        <v>1</v>
      </c>
      <c r="N362" s="20" t="s">
        <v>498</v>
      </c>
      <c r="O362" s="23"/>
      <c r="P362" s="23"/>
      <c r="Q362" s="20" t="s">
        <v>20</v>
      </c>
      <c r="R362" s="197" t="s">
        <v>640</v>
      </c>
      <c r="S362" s="102"/>
      <c r="T362" t="s">
        <v>307</v>
      </c>
      <c r="U362" t="s">
        <v>638</v>
      </c>
    </row>
    <row r="363" spans="1:21" ht="14.25" customHeight="1" x14ac:dyDescent="0.3">
      <c r="A363" s="230"/>
      <c r="B363" s="230"/>
      <c r="C363" s="227"/>
      <c r="D363" s="227"/>
      <c r="E363" s="195"/>
      <c r="F363" s="97"/>
      <c r="G363" s="193"/>
      <c r="H363" s="193"/>
      <c r="I363" s="193"/>
      <c r="J363" s="346"/>
      <c r="K363" s="346"/>
      <c r="L363" s="348"/>
      <c r="M363" s="25">
        <v>2</v>
      </c>
      <c r="N363" s="20" t="s">
        <v>499</v>
      </c>
      <c r="O363" s="23">
        <v>1</v>
      </c>
      <c r="P363" s="23" t="s">
        <v>315</v>
      </c>
      <c r="Q363" s="32" t="s">
        <v>25</v>
      </c>
      <c r="R363" s="201"/>
      <c r="S363" s="102"/>
      <c r="T363" t="s">
        <v>307</v>
      </c>
      <c r="U363" t="s">
        <v>638</v>
      </c>
    </row>
    <row r="364" spans="1:21" ht="14.25" customHeight="1" x14ac:dyDescent="0.3">
      <c r="A364" s="230"/>
      <c r="B364" s="230"/>
      <c r="C364" s="227"/>
      <c r="D364" s="227"/>
      <c r="E364" s="195"/>
      <c r="F364" s="97"/>
      <c r="G364" s="193" t="s">
        <v>500</v>
      </c>
      <c r="H364" s="193"/>
      <c r="I364" s="193"/>
      <c r="J364" s="346"/>
      <c r="K364" s="346"/>
      <c r="L364" s="370" t="s">
        <v>501</v>
      </c>
      <c r="M364" s="25">
        <v>1</v>
      </c>
      <c r="N364" s="20" t="s">
        <v>502</v>
      </c>
      <c r="O364" s="23"/>
      <c r="P364" s="23"/>
      <c r="Q364" s="20" t="s">
        <v>20</v>
      </c>
      <c r="R364" s="197" t="s">
        <v>641</v>
      </c>
      <c r="S364" s="102"/>
      <c r="T364" t="s">
        <v>307</v>
      </c>
      <c r="U364" t="s">
        <v>638</v>
      </c>
    </row>
    <row r="365" spans="1:21" ht="14.25" customHeight="1" x14ac:dyDescent="0.3">
      <c r="A365" s="230"/>
      <c r="B365" s="230"/>
      <c r="C365" s="227"/>
      <c r="D365" s="227"/>
      <c r="E365" s="195"/>
      <c r="F365" s="97"/>
      <c r="G365" s="193"/>
      <c r="H365" s="193"/>
      <c r="I365" s="193"/>
      <c r="J365" s="346"/>
      <c r="K365" s="346"/>
      <c r="L365" s="370"/>
      <c r="M365" s="379">
        <v>2</v>
      </c>
      <c r="N365" s="347" t="s">
        <v>503</v>
      </c>
      <c r="O365" s="376"/>
      <c r="P365" s="376"/>
      <c r="Q365" s="370" t="s">
        <v>20</v>
      </c>
      <c r="R365" s="198"/>
      <c r="S365" s="102"/>
      <c r="T365" t="s">
        <v>307</v>
      </c>
      <c r="U365" t="s">
        <v>638</v>
      </c>
    </row>
    <row r="366" spans="1:21" ht="14.25" customHeight="1" x14ac:dyDescent="0.3">
      <c r="A366" s="230"/>
      <c r="B366" s="230"/>
      <c r="C366" s="227"/>
      <c r="D366" s="227"/>
      <c r="E366" s="195"/>
      <c r="F366" s="97"/>
      <c r="G366" s="193"/>
      <c r="H366" s="193"/>
      <c r="I366" s="193"/>
      <c r="J366" s="346"/>
      <c r="K366" s="346"/>
      <c r="L366" s="370"/>
      <c r="M366" s="379"/>
      <c r="N366" s="347"/>
      <c r="O366" s="376"/>
      <c r="P366" s="376"/>
      <c r="Q366" s="370"/>
      <c r="R366" s="201"/>
      <c r="S366" s="102"/>
      <c r="T366" t="s">
        <v>307</v>
      </c>
      <c r="U366" t="s">
        <v>638</v>
      </c>
    </row>
    <row r="367" spans="1:21" ht="14.25" customHeight="1" x14ac:dyDescent="0.3">
      <c r="A367" s="230"/>
      <c r="B367" s="230"/>
      <c r="C367" s="227"/>
      <c r="D367" s="227"/>
      <c r="E367" s="195"/>
      <c r="F367" s="97"/>
      <c r="G367" s="193" t="s">
        <v>504</v>
      </c>
      <c r="H367" s="193"/>
      <c r="I367" s="193"/>
      <c r="J367" s="346"/>
      <c r="K367" s="346"/>
      <c r="L367" s="348" t="s">
        <v>505</v>
      </c>
      <c r="M367" s="25">
        <v>1</v>
      </c>
      <c r="N367" s="20" t="s">
        <v>506</v>
      </c>
      <c r="O367" s="23"/>
      <c r="P367" s="23"/>
      <c r="Q367" s="20" t="s">
        <v>20</v>
      </c>
      <c r="R367" s="197" t="s">
        <v>640</v>
      </c>
      <c r="S367" s="102"/>
      <c r="T367" t="s">
        <v>307</v>
      </c>
      <c r="U367" t="s">
        <v>638</v>
      </c>
    </row>
    <row r="368" spans="1:21" ht="14.25" customHeight="1" x14ac:dyDescent="0.3">
      <c r="A368" s="230"/>
      <c r="B368" s="230"/>
      <c r="C368" s="227"/>
      <c r="D368" s="227"/>
      <c r="E368" s="195"/>
      <c r="F368" s="97"/>
      <c r="G368" s="193"/>
      <c r="H368" s="193"/>
      <c r="I368" s="193"/>
      <c r="J368" s="346"/>
      <c r="K368" s="346"/>
      <c r="L368" s="348"/>
      <c r="M368" s="25">
        <v>2</v>
      </c>
      <c r="N368" s="20" t="s">
        <v>507</v>
      </c>
      <c r="O368" s="23"/>
      <c r="P368" s="23"/>
      <c r="Q368" s="32" t="s">
        <v>25</v>
      </c>
      <c r="R368" s="198"/>
      <c r="S368" s="102"/>
      <c r="T368" t="s">
        <v>307</v>
      </c>
      <c r="U368" t="s">
        <v>638</v>
      </c>
    </row>
    <row r="369" spans="1:21" ht="14.25" customHeight="1" x14ac:dyDescent="0.3">
      <c r="A369" s="230"/>
      <c r="B369" s="230"/>
      <c r="C369" s="227"/>
      <c r="D369" s="227"/>
      <c r="E369" s="195"/>
      <c r="F369" s="97"/>
      <c r="G369" s="193"/>
      <c r="H369" s="193"/>
      <c r="I369" s="193"/>
      <c r="J369" s="346"/>
      <c r="K369" s="346"/>
      <c r="L369" s="348"/>
      <c r="M369" s="25">
        <v>3</v>
      </c>
      <c r="N369" s="20" t="s">
        <v>508</v>
      </c>
      <c r="O369" s="23">
        <v>2</v>
      </c>
      <c r="P369" s="23" t="s">
        <v>416</v>
      </c>
      <c r="Q369" s="20" t="s">
        <v>20</v>
      </c>
      <c r="R369" s="201"/>
      <c r="S369" s="102"/>
      <c r="T369" t="s">
        <v>307</v>
      </c>
      <c r="U369" t="s">
        <v>638</v>
      </c>
    </row>
    <row r="370" spans="1:21" ht="14.25" customHeight="1" x14ac:dyDescent="0.3">
      <c r="A370" s="230"/>
      <c r="B370" s="230"/>
      <c r="C370" s="227"/>
      <c r="D370" s="227"/>
      <c r="E370" s="195"/>
      <c r="F370" s="97"/>
      <c r="G370" s="194" t="s">
        <v>509</v>
      </c>
      <c r="H370" s="194"/>
      <c r="I370" s="194"/>
      <c r="J370" s="346"/>
      <c r="K370" s="346"/>
      <c r="L370" s="348" t="s">
        <v>505</v>
      </c>
      <c r="M370" s="25">
        <v>1</v>
      </c>
      <c r="N370" s="20" t="s">
        <v>506</v>
      </c>
      <c r="O370" s="23"/>
      <c r="P370" s="23"/>
      <c r="Q370" s="20" t="s">
        <v>20</v>
      </c>
      <c r="R370" s="197" t="s">
        <v>640</v>
      </c>
      <c r="S370" s="102"/>
      <c r="T370" t="s">
        <v>307</v>
      </c>
      <c r="U370" t="s">
        <v>638</v>
      </c>
    </row>
    <row r="371" spans="1:21" ht="14.25" customHeight="1" x14ac:dyDescent="0.3">
      <c r="A371" s="230"/>
      <c r="B371" s="230"/>
      <c r="C371" s="227"/>
      <c r="D371" s="227"/>
      <c r="E371" s="195"/>
      <c r="F371" s="97"/>
      <c r="G371" s="194"/>
      <c r="H371" s="194"/>
      <c r="I371" s="194"/>
      <c r="J371" s="346"/>
      <c r="K371" s="346"/>
      <c r="L371" s="348"/>
      <c r="M371" s="25">
        <v>2</v>
      </c>
      <c r="N371" s="20" t="s">
        <v>510</v>
      </c>
      <c r="O371" s="23"/>
      <c r="P371" s="23"/>
      <c r="Q371" s="32" t="s">
        <v>25</v>
      </c>
      <c r="R371" s="198"/>
      <c r="S371" s="102"/>
      <c r="T371" t="s">
        <v>307</v>
      </c>
      <c r="U371" t="s">
        <v>632</v>
      </c>
    </row>
    <row r="372" spans="1:21" ht="14.25" customHeight="1" x14ac:dyDescent="0.3">
      <c r="A372" s="230"/>
      <c r="B372" s="230"/>
      <c r="C372" s="227"/>
      <c r="D372" s="227"/>
      <c r="E372" s="195"/>
      <c r="F372" s="97"/>
      <c r="G372" s="194"/>
      <c r="H372" s="194"/>
      <c r="I372" s="194"/>
      <c r="J372" s="346"/>
      <c r="K372" s="346"/>
      <c r="L372" s="348"/>
      <c r="M372" s="25">
        <v>3</v>
      </c>
      <c r="N372" s="20" t="s">
        <v>511</v>
      </c>
      <c r="O372" s="23">
        <v>2</v>
      </c>
      <c r="P372" s="23" t="s">
        <v>416</v>
      </c>
      <c r="Q372" s="20" t="s">
        <v>20</v>
      </c>
      <c r="R372" s="201"/>
      <c r="S372" s="102"/>
      <c r="T372" t="s">
        <v>307</v>
      </c>
      <c r="U372" t="s">
        <v>638</v>
      </c>
    </row>
    <row r="373" spans="1:21" ht="14.25" customHeight="1" x14ac:dyDescent="0.3">
      <c r="A373" s="230"/>
      <c r="B373" s="230"/>
      <c r="C373" s="227"/>
      <c r="D373" s="227"/>
      <c r="E373" s="195"/>
      <c r="F373" s="97"/>
      <c r="G373" s="193" t="s">
        <v>512</v>
      </c>
      <c r="H373" s="193"/>
      <c r="I373" s="193"/>
      <c r="J373" s="346"/>
      <c r="K373" s="346"/>
      <c r="L373" s="347" t="s">
        <v>513</v>
      </c>
      <c r="M373" s="25">
        <v>1</v>
      </c>
      <c r="N373" s="20" t="s">
        <v>506</v>
      </c>
      <c r="O373" s="23"/>
      <c r="P373" s="23"/>
      <c r="Q373" s="20" t="s">
        <v>20</v>
      </c>
      <c r="R373" s="197" t="s">
        <v>640</v>
      </c>
      <c r="S373" s="102"/>
      <c r="T373" t="s">
        <v>307</v>
      </c>
      <c r="U373" t="s">
        <v>638</v>
      </c>
    </row>
    <row r="374" spans="1:21" ht="14.25" customHeight="1" x14ac:dyDescent="0.3">
      <c r="A374" s="230"/>
      <c r="B374" s="230"/>
      <c r="C374" s="227"/>
      <c r="D374" s="227"/>
      <c r="E374" s="195"/>
      <c r="F374" s="97"/>
      <c r="G374" s="193"/>
      <c r="H374" s="193"/>
      <c r="I374" s="193"/>
      <c r="J374" s="346"/>
      <c r="K374" s="346"/>
      <c r="L374" s="347"/>
      <c r="M374" s="25">
        <v>2</v>
      </c>
      <c r="N374" s="20" t="s">
        <v>514</v>
      </c>
      <c r="O374" s="20"/>
      <c r="P374" s="23"/>
      <c r="Q374" s="32" t="s">
        <v>25</v>
      </c>
      <c r="R374" s="198"/>
      <c r="S374" s="102"/>
      <c r="T374" t="s">
        <v>307</v>
      </c>
      <c r="U374" t="s">
        <v>638</v>
      </c>
    </row>
    <row r="375" spans="1:21" ht="14.25" customHeight="1" x14ac:dyDescent="0.3">
      <c r="A375" s="230"/>
      <c r="B375" s="230"/>
      <c r="C375" s="227"/>
      <c r="D375" s="227"/>
      <c r="E375" s="195"/>
      <c r="F375" s="97"/>
      <c r="G375" s="193"/>
      <c r="H375" s="193"/>
      <c r="I375" s="193"/>
      <c r="J375" s="346"/>
      <c r="K375" s="346"/>
      <c r="L375" s="347"/>
      <c r="M375" s="25">
        <v>3</v>
      </c>
      <c r="N375" s="20" t="s">
        <v>515</v>
      </c>
      <c r="O375" s="23">
        <v>2</v>
      </c>
      <c r="P375" s="23" t="s">
        <v>416</v>
      </c>
      <c r="Q375" s="20" t="s">
        <v>20</v>
      </c>
      <c r="R375" s="201"/>
      <c r="S375" s="102"/>
      <c r="T375" t="s">
        <v>307</v>
      </c>
      <c r="U375" t="s">
        <v>638</v>
      </c>
    </row>
    <row r="376" spans="1:21" ht="14.25" customHeight="1" x14ac:dyDescent="0.3">
      <c r="A376" s="230"/>
      <c r="B376" s="230"/>
      <c r="C376" s="227"/>
      <c r="D376" s="227"/>
      <c r="E376" s="195"/>
      <c r="F376" s="97"/>
      <c r="G376" s="193" t="s">
        <v>516</v>
      </c>
      <c r="H376" s="193"/>
      <c r="I376" s="193"/>
      <c r="J376" s="346"/>
      <c r="K376" s="346"/>
      <c r="L376" s="347" t="s">
        <v>517</v>
      </c>
      <c r="M376" s="25">
        <v>1</v>
      </c>
      <c r="N376" s="20" t="s">
        <v>506</v>
      </c>
      <c r="O376" s="23"/>
      <c r="P376" s="23"/>
      <c r="Q376" s="20" t="s">
        <v>20</v>
      </c>
      <c r="R376" s="197" t="s">
        <v>640</v>
      </c>
      <c r="S376" s="102" t="s">
        <v>632</v>
      </c>
      <c r="T376" t="s">
        <v>307</v>
      </c>
      <c r="U376" t="s">
        <v>638</v>
      </c>
    </row>
    <row r="377" spans="1:21" ht="14.25" customHeight="1" x14ac:dyDescent="0.3">
      <c r="A377" s="230"/>
      <c r="B377" s="230"/>
      <c r="C377" s="227"/>
      <c r="D377" s="227"/>
      <c r="E377" s="195"/>
      <c r="F377" s="97"/>
      <c r="G377" s="193"/>
      <c r="H377" s="193"/>
      <c r="I377" s="193"/>
      <c r="J377" s="346"/>
      <c r="K377" s="346"/>
      <c r="L377" s="347"/>
      <c r="M377" s="25">
        <v>2</v>
      </c>
      <c r="N377" s="20" t="s">
        <v>514</v>
      </c>
      <c r="O377" s="23"/>
      <c r="P377" s="23"/>
      <c r="Q377" s="32" t="s">
        <v>25</v>
      </c>
      <c r="R377" s="198"/>
      <c r="S377" s="102"/>
      <c r="T377" t="s">
        <v>307</v>
      </c>
      <c r="U377" t="s">
        <v>638</v>
      </c>
    </row>
    <row r="378" spans="1:21" ht="14.25" customHeight="1" x14ac:dyDescent="0.3">
      <c r="A378" s="230"/>
      <c r="B378" s="230"/>
      <c r="C378" s="227"/>
      <c r="D378" s="227"/>
      <c r="E378" s="195"/>
      <c r="F378" s="97"/>
      <c r="G378" s="193"/>
      <c r="H378" s="193"/>
      <c r="I378" s="193"/>
      <c r="J378" s="346"/>
      <c r="K378" s="346"/>
      <c r="L378" s="347"/>
      <c r="M378" s="25">
        <v>3</v>
      </c>
      <c r="N378" s="20" t="s">
        <v>518</v>
      </c>
      <c r="O378" s="23">
        <v>2</v>
      </c>
      <c r="P378" s="23" t="s">
        <v>416</v>
      </c>
      <c r="Q378" s="20" t="s">
        <v>20</v>
      </c>
      <c r="R378" s="201"/>
      <c r="S378" s="102"/>
      <c r="T378" t="s">
        <v>307</v>
      </c>
      <c r="U378" t="s">
        <v>638</v>
      </c>
    </row>
    <row r="379" spans="1:21" ht="14.25" customHeight="1" x14ac:dyDescent="0.3">
      <c r="A379" s="230"/>
      <c r="B379" s="230"/>
      <c r="C379" s="227"/>
      <c r="D379" s="227"/>
      <c r="E379" s="195"/>
      <c r="F379" s="97"/>
      <c r="G379" s="193" t="s">
        <v>519</v>
      </c>
      <c r="H379" s="193"/>
      <c r="I379" s="193"/>
      <c r="J379" s="346"/>
      <c r="K379" s="346"/>
      <c r="L379" s="348" t="s">
        <v>520</v>
      </c>
      <c r="M379" s="25">
        <v>1</v>
      </c>
      <c r="N379" s="20" t="s">
        <v>521</v>
      </c>
      <c r="O379" s="23"/>
      <c r="P379" s="23"/>
      <c r="Q379" s="32" t="s">
        <v>25</v>
      </c>
      <c r="R379" s="197" t="s">
        <v>641</v>
      </c>
      <c r="S379" s="102"/>
      <c r="T379" t="s">
        <v>307</v>
      </c>
      <c r="U379" t="s">
        <v>638</v>
      </c>
    </row>
    <row r="380" spans="1:21" ht="14.25" customHeight="1" x14ac:dyDescent="0.3">
      <c r="A380" s="230"/>
      <c r="B380" s="230"/>
      <c r="C380" s="227"/>
      <c r="D380" s="227"/>
      <c r="E380" s="195"/>
      <c r="F380" s="97"/>
      <c r="G380" s="193"/>
      <c r="H380" s="193"/>
      <c r="I380" s="193"/>
      <c r="J380" s="346"/>
      <c r="K380" s="346"/>
      <c r="L380" s="348"/>
      <c r="M380" s="25">
        <v>2</v>
      </c>
      <c r="N380" s="20" t="s">
        <v>522</v>
      </c>
      <c r="O380" s="23"/>
      <c r="P380" s="23"/>
      <c r="Q380" s="20" t="s">
        <v>20</v>
      </c>
      <c r="R380" s="198"/>
      <c r="S380" s="102"/>
      <c r="T380" t="s">
        <v>307</v>
      </c>
      <c r="U380" t="s">
        <v>638</v>
      </c>
    </row>
    <row r="381" spans="1:21" ht="14.25" customHeight="1" x14ac:dyDescent="0.3">
      <c r="A381" s="230"/>
      <c r="B381" s="230"/>
      <c r="C381" s="227"/>
      <c r="D381" s="227"/>
      <c r="E381" s="195"/>
      <c r="F381" s="97"/>
      <c r="G381" s="193"/>
      <c r="H381" s="193"/>
      <c r="I381" s="193"/>
      <c r="J381" s="346"/>
      <c r="K381" s="346"/>
      <c r="L381" s="348"/>
      <c r="M381" s="25">
        <v>3</v>
      </c>
      <c r="N381" s="20" t="s">
        <v>523</v>
      </c>
      <c r="O381" s="23"/>
      <c r="P381" s="23"/>
      <c r="Q381" s="20" t="s">
        <v>20</v>
      </c>
      <c r="R381" s="198"/>
      <c r="S381" s="102"/>
      <c r="T381" t="s">
        <v>307</v>
      </c>
      <c r="U381" t="s">
        <v>638</v>
      </c>
    </row>
    <row r="382" spans="1:21" ht="14.25" customHeight="1" x14ac:dyDescent="0.3">
      <c r="A382" s="230"/>
      <c r="B382" s="230"/>
      <c r="C382" s="227"/>
      <c r="D382" s="227"/>
      <c r="E382" s="195"/>
      <c r="F382" s="97"/>
      <c r="G382" s="193"/>
      <c r="H382" s="193"/>
      <c r="I382" s="193"/>
      <c r="J382" s="346"/>
      <c r="K382" s="346"/>
      <c r="L382" s="348"/>
      <c r="M382" s="25">
        <v>4</v>
      </c>
      <c r="N382" s="20" t="s">
        <v>524</v>
      </c>
      <c r="O382" s="23"/>
      <c r="P382" s="23"/>
      <c r="Q382" s="20" t="s">
        <v>20</v>
      </c>
      <c r="R382" s="201"/>
      <c r="S382" s="102"/>
      <c r="T382" t="s">
        <v>307</v>
      </c>
      <c r="U382" t="s">
        <v>638</v>
      </c>
    </row>
    <row r="383" spans="1:21" ht="14.25" customHeight="1" x14ac:dyDescent="0.3">
      <c r="A383" s="230"/>
      <c r="B383" s="230"/>
      <c r="C383" s="227"/>
      <c r="D383" s="227"/>
      <c r="E383" s="195" t="s">
        <v>525</v>
      </c>
      <c r="F383" s="97"/>
      <c r="G383" s="193" t="s">
        <v>526</v>
      </c>
      <c r="H383" s="193"/>
      <c r="I383" s="193"/>
      <c r="J383" s="346"/>
      <c r="K383" s="346"/>
      <c r="L383" s="348" t="s">
        <v>527</v>
      </c>
      <c r="M383" s="379">
        <v>1</v>
      </c>
      <c r="N383" s="370" t="s">
        <v>528</v>
      </c>
      <c r="O383" s="376"/>
      <c r="P383" s="376"/>
      <c r="Q383" s="379" t="s">
        <v>25</v>
      </c>
      <c r="R383" s="242" t="s">
        <v>640</v>
      </c>
      <c r="S383" s="102"/>
      <c r="T383" t="s">
        <v>307</v>
      </c>
      <c r="U383" t="s">
        <v>638</v>
      </c>
    </row>
    <row r="384" spans="1:21" ht="14.25" customHeight="1" x14ac:dyDescent="0.3">
      <c r="A384" s="230"/>
      <c r="B384" s="230"/>
      <c r="C384" s="227"/>
      <c r="D384" s="227"/>
      <c r="E384" s="195"/>
      <c r="F384" s="97"/>
      <c r="G384" s="193"/>
      <c r="H384" s="193"/>
      <c r="I384" s="193"/>
      <c r="J384" s="346"/>
      <c r="K384" s="346"/>
      <c r="L384" s="348"/>
      <c r="M384" s="379"/>
      <c r="N384" s="370"/>
      <c r="O384" s="376"/>
      <c r="P384" s="376"/>
      <c r="Q384" s="379"/>
      <c r="R384" s="242"/>
      <c r="S384" s="102"/>
      <c r="T384" t="s">
        <v>307</v>
      </c>
      <c r="U384" t="s">
        <v>638</v>
      </c>
    </row>
    <row r="385" spans="1:21" ht="14.25" customHeight="1" x14ac:dyDescent="0.3">
      <c r="A385" s="230"/>
      <c r="B385" s="230"/>
      <c r="C385" s="227"/>
      <c r="D385" s="227"/>
      <c r="E385" s="195"/>
      <c r="F385" s="97"/>
      <c r="G385" s="193" t="s">
        <v>529</v>
      </c>
      <c r="H385" s="193"/>
      <c r="I385" s="193"/>
      <c r="J385" s="346"/>
      <c r="K385" s="346"/>
      <c r="L385" s="347" t="s">
        <v>530</v>
      </c>
      <c r="M385" s="25">
        <v>1</v>
      </c>
      <c r="N385" s="20" t="s">
        <v>531</v>
      </c>
      <c r="O385" s="23"/>
      <c r="P385" s="23"/>
      <c r="Q385" s="20" t="s">
        <v>20</v>
      </c>
      <c r="R385" s="197" t="s">
        <v>640</v>
      </c>
      <c r="S385" s="102"/>
      <c r="T385" t="s">
        <v>307</v>
      </c>
      <c r="U385" t="s">
        <v>638</v>
      </c>
    </row>
    <row r="386" spans="1:21" ht="14.25" customHeight="1" x14ac:dyDescent="0.3">
      <c r="A386" s="230"/>
      <c r="B386" s="230"/>
      <c r="C386" s="227"/>
      <c r="D386" s="227"/>
      <c r="E386" s="195"/>
      <c r="F386" s="97"/>
      <c r="G386" s="193"/>
      <c r="H386" s="193"/>
      <c r="I386" s="193"/>
      <c r="J386" s="346"/>
      <c r="K386" s="346"/>
      <c r="L386" s="347"/>
      <c r="M386" s="25">
        <v>2</v>
      </c>
      <c r="N386" s="20" t="s">
        <v>532</v>
      </c>
      <c r="O386" s="23"/>
      <c r="P386" s="23"/>
      <c r="Q386" s="20" t="s">
        <v>20</v>
      </c>
      <c r="R386" s="201"/>
      <c r="S386" s="102"/>
      <c r="T386" t="s">
        <v>307</v>
      </c>
      <c r="U386" t="s">
        <v>345</v>
      </c>
    </row>
    <row r="387" spans="1:21" ht="14.25" customHeight="1" x14ac:dyDescent="0.3">
      <c r="A387" s="230"/>
      <c r="B387" s="230"/>
      <c r="C387" s="227"/>
      <c r="D387" s="227"/>
      <c r="E387" s="195"/>
      <c r="F387" s="97"/>
      <c r="G387" s="196" t="s">
        <v>533</v>
      </c>
      <c r="H387" s="193"/>
      <c r="I387" s="193"/>
      <c r="J387" s="346"/>
      <c r="K387" s="346"/>
      <c r="L387" s="348" t="s">
        <v>534</v>
      </c>
      <c r="M387" s="25">
        <v>1</v>
      </c>
      <c r="N387" s="20" t="s">
        <v>535</v>
      </c>
      <c r="O387" s="23"/>
      <c r="P387" s="23"/>
      <c r="Q387" s="32" t="s">
        <v>25</v>
      </c>
      <c r="R387" s="197" t="s">
        <v>640</v>
      </c>
      <c r="S387" s="102"/>
      <c r="T387" t="s">
        <v>307</v>
      </c>
      <c r="U387" t="s">
        <v>638</v>
      </c>
    </row>
    <row r="388" spans="1:21" ht="14.25" customHeight="1" x14ac:dyDescent="0.3">
      <c r="A388" s="230"/>
      <c r="B388" s="230"/>
      <c r="C388" s="227"/>
      <c r="D388" s="227"/>
      <c r="E388" s="195"/>
      <c r="F388" s="97"/>
      <c r="G388" s="193"/>
      <c r="H388" s="193"/>
      <c r="I388" s="193"/>
      <c r="J388" s="346"/>
      <c r="K388" s="346"/>
      <c r="L388" s="348"/>
      <c r="M388" s="25">
        <v>2</v>
      </c>
      <c r="N388" s="20" t="s">
        <v>536</v>
      </c>
      <c r="O388" s="23"/>
      <c r="P388" s="23"/>
      <c r="Q388" s="20" t="s">
        <v>20</v>
      </c>
      <c r="R388" s="201"/>
      <c r="S388" s="102"/>
      <c r="T388" t="s">
        <v>307</v>
      </c>
      <c r="U388" t="s">
        <v>638</v>
      </c>
    </row>
    <row r="389" spans="1:21" ht="14.25" customHeight="1" x14ac:dyDescent="0.3">
      <c r="A389" s="230"/>
      <c r="B389" s="230"/>
      <c r="C389" s="227"/>
      <c r="D389" s="227"/>
      <c r="E389" s="195"/>
      <c r="F389" s="97"/>
      <c r="G389" s="196" t="s">
        <v>537</v>
      </c>
      <c r="H389" s="193"/>
      <c r="I389" s="193"/>
      <c r="J389" s="20"/>
      <c r="K389" s="20"/>
      <c r="L389" s="35" t="s">
        <v>538</v>
      </c>
      <c r="M389" s="25">
        <v>1</v>
      </c>
      <c r="N389" s="33" t="s">
        <v>539</v>
      </c>
      <c r="O389" s="23"/>
      <c r="P389" s="23"/>
      <c r="Q389" s="47" t="s">
        <v>20</v>
      </c>
      <c r="R389" s="97" t="s">
        <v>640</v>
      </c>
      <c r="S389" s="102"/>
      <c r="T389" t="s">
        <v>307</v>
      </c>
      <c r="U389" t="s">
        <v>638</v>
      </c>
    </row>
    <row r="390" spans="1:21" ht="14.25" customHeight="1" x14ac:dyDescent="0.3">
      <c r="A390" s="230"/>
      <c r="B390" s="230"/>
      <c r="C390" s="227"/>
      <c r="D390" s="227"/>
      <c r="E390" s="195"/>
      <c r="F390" s="97"/>
      <c r="G390" s="196" t="s">
        <v>540</v>
      </c>
      <c r="H390" s="193"/>
      <c r="I390" s="193"/>
      <c r="J390" s="346"/>
      <c r="K390" s="346"/>
      <c r="L390" s="347" t="s">
        <v>541</v>
      </c>
      <c r="M390" s="25">
        <v>1</v>
      </c>
      <c r="N390" s="20" t="s">
        <v>542</v>
      </c>
      <c r="O390" s="23"/>
      <c r="P390" s="23"/>
      <c r="Q390" s="20" t="s">
        <v>20</v>
      </c>
      <c r="R390" s="197" t="s">
        <v>640</v>
      </c>
      <c r="S390" s="102"/>
      <c r="T390" t="s">
        <v>307</v>
      </c>
      <c r="U390" t="s">
        <v>345</v>
      </c>
    </row>
    <row r="391" spans="1:21" ht="14.25" customHeight="1" x14ac:dyDescent="0.3">
      <c r="A391" s="230"/>
      <c r="B391" s="230"/>
      <c r="C391" s="227"/>
      <c r="D391" s="227"/>
      <c r="E391" s="195"/>
      <c r="F391" s="97"/>
      <c r="G391" s="193"/>
      <c r="H391" s="193"/>
      <c r="I391" s="193"/>
      <c r="J391" s="346"/>
      <c r="K391" s="346"/>
      <c r="L391" s="347"/>
      <c r="M391" s="25">
        <v>2</v>
      </c>
      <c r="N391" s="20" t="s">
        <v>543</v>
      </c>
      <c r="O391" s="23"/>
      <c r="P391" s="23"/>
      <c r="Q391" s="20" t="s">
        <v>20</v>
      </c>
      <c r="R391" s="201"/>
      <c r="S391" s="102"/>
      <c r="T391" t="s">
        <v>307</v>
      </c>
      <c r="U391" t="s">
        <v>638</v>
      </c>
    </row>
    <row r="392" spans="1:21" ht="14.25" customHeight="1" x14ac:dyDescent="0.3">
      <c r="A392" s="230"/>
      <c r="B392" s="230"/>
      <c r="C392" s="227"/>
      <c r="D392" s="227"/>
      <c r="E392" s="195"/>
      <c r="F392" s="97"/>
      <c r="G392" s="390" t="s">
        <v>544</v>
      </c>
      <c r="H392" s="194"/>
      <c r="I392" s="194"/>
      <c r="J392" s="346"/>
      <c r="K392" s="346"/>
      <c r="L392" s="347" t="s">
        <v>545</v>
      </c>
      <c r="M392" s="25">
        <v>1</v>
      </c>
      <c r="N392" s="20" t="s">
        <v>546</v>
      </c>
      <c r="O392" s="23">
        <v>3.9</v>
      </c>
      <c r="P392" s="23" t="s">
        <v>315</v>
      </c>
      <c r="Q392" s="32" t="s">
        <v>25</v>
      </c>
      <c r="R392" s="197" t="s">
        <v>640</v>
      </c>
      <c r="S392" s="102" t="s">
        <v>345</v>
      </c>
      <c r="T392" t="s">
        <v>307</v>
      </c>
      <c r="U392" t="s">
        <v>638</v>
      </c>
    </row>
    <row r="393" spans="1:21" ht="14.25" customHeight="1" x14ac:dyDescent="0.3">
      <c r="A393" s="230"/>
      <c r="B393" s="230"/>
      <c r="C393" s="227"/>
      <c r="D393" s="227"/>
      <c r="E393" s="195"/>
      <c r="F393" s="97"/>
      <c r="G393" s="194"/>
      <c r="H393" s="194"/>
      <c r="I393" s="194"/>
      <c r="J393" s="346"/>
      <c r="K393" s="346"/>
      <c r="L393" s="347"/>
      <c r="M393" s="25">
        <v>2</v>
      </c>
      <c r="N393" s="20" t="s">
        <v>547</v>
      </c>
      <c r="O393" s="23"/>
      <c r="P393" s="23"/>
      <c r="Q393" s="32" t="s">
        <v>25</v>
      </c>
      <c r="R393" s="198"/>
      <c r="S393" s="102"/>
      <c r="T393" t="s">
        <v>307</v>
      </c>
      <c r="U393" t="s">
        <v>638</v>
      </c>
    </row>
    <row r="394" spans="1:21" ht="14.25" customHeight="1" x14ac:dyDescent="0.3">
      <c r="A394" s="230"/>
      <c r="B394" s="230"/>
      <c r="C394" s="227"/>
      <c r="D394" s="227"/>
      <c r="E394" s="195"/>
      <c r="F394" s="97"/>
      <c r="G394" s="194"/>
      <c r="H394" s="194"/>
      <c r="I394" s="194"/>
      <c r="J394" s="346"/>
      <c r="K394" s="346"/>
      <c r="L394" s="347"/>
      <c r="M394" s="25">
        <v>3</v>
      </c>
      <c r="N394" s="20" t="s">
        <v>548</v>
      </c>
      <c r="O394" s="23"/>
      <c r="P394" s="23"/>
      <c r="Q394" s="20" t="s">
        <v>20</v>
      </c>
      <c r="R394" s="198"/>
      <c r="S394" s="102"/>
      <c r="T394" t="s">
        <v>307</v>
      </c>
      <c r="U394" t="s">
        <v>638</v>
      </c>
    </row>
    <row r="395" spans="1:21" ht="14.25" customHeight="1" x14ac:dyDescent="0.3">
      <c r="A395" s="230"/>
      <c r="B395" s="230"/>
      <c r="C395" s="227"/>
      <c r="D395" s="227"/>
      <c r="E395" s="195"/>
      <c r="F395" s="97"/>
      <c r="G395" s="194"/>
      <c r="H395" s="194"/>
      <c r="I395" s="194"/>
      <c r="J395" s="346"/>
      <c r="K395" s="346"/>
      <c r="L395" s="347"/>
      <c r="M395" s="25">
        <v>4</v>
      </c>
      <c r="N395" s="20" t="s">
        <v>549</v>
      </c>
      <c r="O395" s="23"/>
      <c r="P395" s="23"/>
      <c r="Q395" s="20" t="s">
        <v>20</v>
      </c>
      <c r="R395" s="201"/>
      <c r="S395" s="102"/>
      <c r="T395" t="s">
        <v>307</v>
      </c>
      <c r="U395" t="s">
        <v>638</v>
      </c>
    </row>
    <row r="396" spans="1:21" ht="14.25" customHeight="1" x14ac:dyDescent="0.3">
      <c r="A396" s="230"/>
      <c r="B396" s="230"/>
      <c r="C396" s="227"/>
      <c r="D396" s="227"/>
      <c r="E396" s="195"/>
      <c r="F396" s="97"/>
      <c r="G396" s="196" t="s">
        <v>550</v>
      </c>
      <c r="H396" s="193"/>
      <c r="I396" s="193"/>
      <c r="J396" s="346"/>
      <c r="K396" s="346"/>
      <c r="L396" s="389" t="s">
        <v>551</v>
      </c>
      <c r="M396" s="25">
        <v>1</v>
      </c>
      <c r="N396" s="20" t="s">
        <v>546</v>
      </c>
      <c r="O396" s="23">
        <v>3.9</v>
      </c>
      <c r="P396" s="23" t="s">
        <v>315</v>
      </c>
      <c r="Q396" s="32" t="s">
        <v>25</v>
      </c>
      <c r="R396" s="197" t="s">
        <v>640</v>
      </c>
      <c r="S396" s="102" t="s">
        <v>345</v>
      </c>
      <c r="T396" t="s">
        <v>307</v>
      </c>
      <c r="U396" t="s">
        <v>638</v>
      </c>
    </row>
    <row r="397" spans="1:21" ht="14.25" customHeight="1" x14ac:dyDescent="0.3">
      <c r="A397" s="230"/>
      <c r="B397" s="230"/>
      <c r="C397" s="227"/>
      <c r="D397" s="227"/>
      <c r="E397" s="195"/>
      <c r="F397" s="97"/>
      <c r="G397" s="193"/>
      <c r="H397" s="193"/>
      <c r="I397" s="193"/>
      <c r="J397" s="346"/>
      <c r="K397" s="346"/>
      <c r="L397" s="389"/>
      <c r="M397" s="25">
        <v>2</v>
      </c>
      <c r="N397" s="20" t="s">
        <v>547</v>
      </c>
      <c r="O397" s="23"/>
      <c r="P397" s="23"/>
      <c r="Q397" s="32" t="s">
        <v>25</v>
      </c>
      <c r="R397" s="198"/>
      <c r="S397" s="102"/>
      <c r="T397" t="s">
        <v>307</v>
      </c>
      <c r="U397" t="s">
        <v>638</v>
      </c>
    </row>
    <row r="398" spans="1:21" ht="14.25" customHeight="1" x14ac:dyDescent="0.3">
      <c r="A398" s="230"/>
      <c r="B398" s="230"/>
      <c r="C398" s="227"/>
      <c r="D398" s="227"/>
      <c r="E398" s="195"/>
      <c r="F398" s="97"/>
      <c r="G398" s="193"/>
      <c r="H398" s="193"/>
      <c r="I398" s="193"/>
      <c r="J398" s="346"/>
      <c r="K398" s="346"/>
      <c r="L398" s="389"/>
      <c r="M398" s="25">
        <v>3</v>
      </c>
      <c r="N398" s="30" t="s">
        <v>552</v>
      </c>
      <c r="O398" s="23"/>
      <c r="P398" s="23"/>
      <c r="Q398" s="20" t="s">
        <v>20</v>
      </c>
      <c r="R398" s="198"/>
      <c r="S398" s="102"/>
      <c r="T398" t="s">
        <v>307</v>
      </c>
      <c r="U398" t="s">
        <v>638</v>
      </c>
    </row>
    <row r="399" spans="1:21" ht="14.25" customHeight="1" x14ac:dyDescent="0.3">
      <c r="A399" s="230"/>
      <c r="B399" s="230"/>
      <c r="C399" s="227"/>
      <c r="D399" s="227"/>
      <c r="E399" s="195"/>
      <c r="F399" s="97"/>
      <c r="G399" s="193"/>
      <c r="H399" s="193"/>
      <c r="I399" s="193"/>
      <c r="J399" s="346"/>
      <c r="K399" s="346"/>
      <c r="L399" s="389"/>
      <c r="M399" s="25">
        <v>4</v>
      </c>
      <c r="N399" s="30" t="s">
        <v>553</v>
      </c>
      <c r="O399" s="23"/>
      <c r="P399" s="23"/>
      <c r="Q399" s="20" t="s">
        <v>20</v>
      </c>
      <c r="R399" s="201"/>
      <c r="S399" s="102"/>
      <c r="T399" t="s">
        <v>307</v>
      </c>
      <c r="U399" t="s">
        <v>638</v>
      </c>
    </row>
    <row r="400" spans="1:21" ht="14.25" customHeight="1" x14ac:dyDescent="0.3">
      <c r="A400" s="230"/>
      <c r="B400" s="230"/>
      <c r="C400" s="227"/>
      <c r="D400" s="227"/>
      <c r="E400" s="195"/>
      <c r="F400" s="97"/>
      <c r="G400" s="372" t="s">
        <v>554</v>
      </c>
      <c r="H400" s="346"/>
      <c r="I400" s="346"/>
      <c r="J400" s="20"/>
      <c r="K400" s="20"/>
      <c r="L400" s="30" t="s">
        <v>555</v>
      </c>
      <c r="M400" s="25">
        <v>1</v>
      </c>
      <c r="N400" s="30" t="s">
        <v>556</v>
      </c>
      <c r="O400" s="23"/>
      <c r="P400" s="23"/>
      <c r="Q400" s="20" t="s">
        <v>20</v>
      </c>
      <c r="R400" s="97" t="s">
        <v>642</v>
      </c>
      <c r="S400" s="102"/>
      <c r="T400" t="s">
        <v>307</v>
      </c>
      <c r="U400" t="s">
        <v>638</v>
      </c>
    </row>
    <row r="401" spans="1:21" ht="14.25" customHeight="1" x14ac:dyDescent="0.3">
      <c r="A401" s="230"/>
      <c r="B401" s="230"/>
      <c r="C401" s="227"/>
      <c r="D401" s="227"/>
      <c r="E401" s="195"/>
      <c r="F401" s="97"/>
      <c r="G401" s="196" t="s">
        <v>557</v>
      </c>
      <c r="H401" s="193"/>
      <c r="I401" s="193"/>
      <c r="J401" s="346"/>
      <c r="K401" s="346"/>
      <c r="L401" s="391" t="s">
        <v>558</v>
      </c>
      <c r="M401" s="25">
        <v>1</v>
      </c>
      <c r="N401" s="30" t="s">
        <v>559</v>
      </c>
      <c r="O401" s="23">
        <v>472</v>
      </c>
      <c r="P401" s="23" t="s">
        <v>22</v>
      </c>
      <c r="Q401" s="20" t="s">
        <v>20</v>
      </c>
      <c r="R401" s="197" t="s">
        <v>640</v>
      </c>
      <c r="S401" s="102">
        <f t="shared" ref="S401" si="8">O401</f>
        <v>472</v>
      </c>
      <c r="T401" t="s">
        <v>307</v>
      </c>
      <c r="U401" t="s">
        <v>638</v>
      </c>
    </row>
    <row r="402" spans="1:21" ht="14.25" customHeight="1" x14ac:dyDescent="0.3">
      <c r="A402" s="230"/>
      <c r="B402" s="230"/>
      <c r="C402" s="227"/>
      <c r="D402" s="227"/>
      <c r="E402" s="195"/>
      <c r="F402" s="97"/>
      <c r="G402" s="193"/>
      <c r="H402" s="193"/>
      <c r="I402" s="193"/>
      <c r="J402" s="346"/>
      <c r="K402" s="346"/>
      <c r="L402" s="392"/>
      <c r="M402" s="25">
        <v>2</v>
      </c>
      <c r="N402" s="30" t="s">
        <v>560</v>
      </c>
      <c r="O402" s="20"/>
      <c r="P402" s="23"/>
      <c r="Q402" s="20" t="s">
        <v>20</v>
      </c>
      <c r="R402" s="201"/>
      <c r="S402" s="102"/>
      <c r="T402" t="s">
        <v>307</v>
      </c>
      <c r="U402" t="s">
        <v>634</v>
      </c>
    </row>
    <row r="403" spans="1:21" ht="14.25" customHeight="1" x14ac:dyDescent="0.3">
      <c r="A403" s="230"/>
      <c r="B403" s="230"/>
      <c r="C403" s="227"/>
      <c r="D403" s="227"/>
      <c r="E403" s="195" t="s">
        <v>561</v>
      </c>
      <c r="F403" s="97"/>
      <c r="G403" s="193" t="s">
        <v>562</v>
      </c>
      <c r="H403" s="193"/>
      <c r="I403" s="193"/>
      <c r="J403" s="346"/>
      <c r="K403" s="346"/>
      <c r="L403" s="389" t="s">
        <v>563</v>
      </c>
      <c r="M403" s="25">
        <v>1</v>
      </c>
      <c r="N403" s="30" t="s">
        <v>564</v>
      </c>
      <c r="O403" s="23"/>
      <c r="P403" s="23"/>
      <c r="Q403" s="32" t="s">
        <v>25</v>
      </c>
      <c r="R403" s="197" t="s">
        <v>640</v>
      </c>
      <c r="S403" s="102"/>
      <c r="T403" t="s">
        <v>307</v>
      </c>
      <c r="U403" t="s">
        <v>638</v>
      </c>
    </row>
    <row r="404" spans="1:21" ht="14.25" customHeight="1" x14ac:dyDescent="0.3">
      <c r="A404" s="230"/>
      <c r="B404" s="230"/>
      <c r="C404" s="227"/>
      <c r="D404" s="227"/>
      <c r="E404" s="195"/>
      <c r="F404" s="97"/>
      <c r="G404" s="193"/>
      <c r="H404" s="193"/>
      <c r="I404" s="193"/>
      <c r="J404" s="346"/>
      <c r="K404" s="346"/>
      <c r="L404" s="389"/>
      <c r="M404" s="25">
        <v>2</v>
      </c>
      <c r="N404" s="30" t="s">
        <v>565</v>
      </c>
      <c r="O404" s="23"/>
      <c r="P404" s="23"/>
      <c r="Q404" s="20" t="s">
        <v>20</v>
      </c>
      <c r="R404" s="201"/>
      <c r="S404" s="102"/>
      <c r="T404" t="s">
        <v>307</v>
      </c>
      <c r="U404" t="s">
        <v>638</v>
      </c>
    </row>
    <row r="405" spans="1:21" ht="14.25" customHeight="1" x14ac:dyDescent="0.3">
      <c r="A405" s="230"/>
      <c r="B405" s="230"/>
      <c r="C405" s="227"/>
      <c r="D405" s="227"/>
      <c r="E405" s="197" t="s">
        <v>566</v>
      </c>
      <c r="F405" s="104"/>
      <c r="G405" s="193" t="s">
        <v>567</v>
      </c>
      <c r="H405" s="193"/>
      <c r="I405" s="193"/>
      <c r="J405" s="346"/>
      <c r="K405" s="346"/>
      <c r="L405" s="389" t="s">
        <v>568</v>
      </c>
      <c r="M405" s="25">
        <v>1</v>
      </c>
      <c r="N405" s="30" t="s">
        <v>569</v>
      </c>
      <c r="O405" s="23">
        <v>1.5</v>
      </c>
      <c r="P405" s="23" t="s">
        <v>315</v>
      </c>
      <c r="Q405" s="32" t="s">
        <v>25</v>
      </c>
      <c r="R405" s="197" t="s">
        <v>640</v>
      </c>
      <c r="S405" s="102"/>
      <c r="T405" t="s">
        <v>307</v>
      </c>
      <c r="U405" t="s">
        <v>345</v>
      </c>
    </row>
    <row r="406" spans="1:21" ht="14.25" customHeight="1" x14ac:dyDescent="0.3">
      <c r="A406" s="230"/>
      <c r="B406" s="230"/>
      <c r="C406" s="227"/>
      <c r="D406" s="227"/>
      <c r="E406" s="198"/>
      <c r="F406" s="146"/>
      <c r="G406" s="193"/>
      <c r="H406" s="193"/>
      <c r="I406" s="193"/>
      <c r="J406" s="346"/>
      <c r="K406" s="346"/>
      <c r="L406" s="389"/>
      <c r="M406" s="25">
        <v>2</v>
      </c>
      <c r="N406" s="30" t="s">
        <v>570</v>
      </c>
      <c r="O406" s="23">
        <v>1.4</v>
      </c>
      <c r="P406" s="23" t="s">
        <v>315</v>
      </c>
      <c r="Q406" s="32" t="s">
        <v>25</v>
      </c>
      <c r="R406" s="198"/>
      <c r="S406" s="102"/>
      <c r="T406" t="s">
        <v>307</v>
      </c>
      <c r="U406" t="s">
        <v>634</v>
      </c>
    </row>
    <row r="407" spans="1:21" ht="14.25" customHeight="1" x14ac:dyDescent="0.3">
      <c r="A407" s="230"/>
      <c r="B407" s="230"/>
      <c r="C407" s="227"/>
      <c r="D407" s="227"/>
      <c r="E407" s="198"/>
      <c r="F407" s="146"/>
      <c r="G407" s="193"/>
      <c r="H407" s="193"/>
      <c r="I407" s="193"/>
      <c r="J407" s="346"/>
      <c r="K407" s="346"/>
      <c r="L407" s="389"/>
      <c r="M407" s="25">
        <v>3</v>
      </c>
      <c r="N407" s="30" t="s">
        <v>571</v>
      </c>
      <c r="O407" s="23">
        <v>0.8</v>
      </c>
      <c r="P407" s="23" t="s">
        <v>315</v>
      </c>
      <c r="Q407" s="32" t="s">
        <v>25</v>
      </c>
      <c r="R407" s="198"/>
      <c r="S407" s="102"/>
      <c r="T407" t="s">
        <v>307</v>
      </c>
      <c r="U407" t="s">
        <v>638</v>
      </c>
    </row>
    <row r="408" spans="1:21" ht="14.25" customHeight="1" x14ac:dyDescent="0.3">
      <c r="A408" s="230"/>
      <c r="B408" s="230"/>
      <c r="C408" s="227"/>
      <c r="D408" s="227"/>
      <c r="E408" s="198"/>
      <c r="F408" s="146"/>
      <c r="G408" s="193"/>
      <c r="H408" s="193"/>
      <c r="I408" s="193"/>
      <c r="J408" s="346"/>
      <c r="K408" s="346"/>
      <c r="L408" s="389"/>
      <c r="M408" s="25">
        <v>4</v>
      </c>
      <c r="N408" s="30" t="s">
        <v>572</v>
      </c>
      <c r="O408" s="23"/>
      <c r="P408" s="23"/>
      <c r="Q408" s="20" t="s">
        <v>20</v>
      </c>
      <c r="R408" s="201"/>
      <c r="S408" s="102" t="s">
        <v>634</v>
      </c>
      <c r="T408" t="s">
        <v>307</v>
      </c>
      <c r="U408" t="s">
        <v>638</v>
      </c>
    </row>
    <row r="409" spans="1:21" ht="14.25" customHeight="1" x14ac:dyDescent="0.3">
      <c r="A409" s="230"/>
      <c r="B409" s="230"/>
      <c r="C409" s="227"/>
      <c r="D409" s="227"/>
      <c r="E409" s="198"/>
      <c r="F409" s="146"/>
      <c r="G409" s="193" t="s">
        <v>573</v>
      </c>
      <c r="H409" s="193"/>
      <c r="I409" s="193"/>
      <c r="J409" s="346"/>
      <c r="K409" s="346"/>
      <c r="L409" s="389" t="s">
        <v>574</v>
      </c>
      <c r="M409" s="25">
        <v>1</v>
      </c>
      <c r="N409" s="30" t="s">
        <v>575</v>
      </c>
      <c r="O409" s="23">
        <v>1.4</v>
      </c>
      <c r="P409" s="23" t="s">
        <v>315</v>
      </c>
      <c r="Q409" s="32" t="s">
        <v>25</v>
      </c>
      <c r="R409" s="197" t="s">
        <v>640</v>
      </c>
      <c r="S409" s="102"/>
      <c r="T409" t="s">
        <v>307</v>
      </c>
      <c r="U409" t="s">
        <v>638</v>
      </c>
    </row>
    <row r="410" spans="1:21" ht="14.25" customHeight="1" x14ac:dyDescent="0.3">
      <c r="A410" s="230"/>
      <c r="B410" s="230"/>
      <c r="C410" s="227"/>
      <c r="D410" s="227"/>
      <c r="E410" s="201"/>
      <c r="F410" s="147"/>
      <c r="G410" s="193"/>
      <c r="H410" s="193"/>
      <c r="I410" s="193"/>
      <c r="J410" s="346"/>
      <c r="K410" s="346"/>
      <c r="L410" s="389"/>
      <c r="M410" s="25">
        <v>2</v>
      </c>
      <c r="N410" s="30" t="s">
        <v>576</v>
      </c>
      <c r="O410" s="23"/>
      <c r="P410" s="23"/>
      <c r="Q410" s="20" t="s">
        <v>20</v>
      </c>
      <c r="R410" s="201"/>
      <c r="S410" s="102"/>
      <c r="T410" t="s">
        <v>307</v>
      </c>
      <c r="U410" t="s">
        <v>638</v>
      </c>
    </row>
    <row r="411" spans="1:21" ht="14.25" customHeight="1" x14ac:dyDescent="0.3">
      <c r="A411" s="230"/>
      <c r="B411" s="230"/>
      <c r="C411" s="227"/>
      <c r="D411" s="227"/>
      <c r="E411" s="195" t="s">
        <v>577</v>
      </c>
      <c r="F411" s="97"/>
      <c r="G411" s="193" t="s">
        <v>578</v>
      </c>
      <c r="H411" s="193"/>
      <c r="I411" s="193"/>
      <c r="J411" s="346"/>
      <c r="K411" s="346"/>
      <c r="L411" s="389" t="s">
        <v>579</v>
      </c>
      <c r="M411" s="25">
        <v>1</v>
      </c>
      <c r="N411" s="30" t="s">
        <v>580</v>
      </c>
      <c r="O411" s="23">
        <v>5.16</v>
      </c>
      <c r="P411" s="23" t="s">
        <v>315</v>
      </c>
      <c r="Q411" s="32" t="s">
        <v>25</v>
      </c>
      <c r="R411" s="233" t="s">
        <v>640</v>
      </c>
      <c r="S411" s="102" t="s">
        <v>345</v>
      </c>
      <c r="T411" t="s">
        <v>307</v>
      </c>
      <c r="U411" t="s">
        <v>638</v>
      </c>
    </row>
    <row r="412" spans="1:21" ht="14.25" customHeight="1" x14ac:dyDescent="0.3">
      <c r="A412" s="230"/>
      <c r="B412" s="230"/>
      <c r="C412" s="227"/>
      <c r="D412" s="227"/>
      <c r="E412" s="195"/>
      <c r="F412" s="97"/>
      <c r="G412" s="193"/>
      <c r="H412" s="193"/>
      <c r="I412" s="193"/>
      <c r="J412" s="346"/>
      <c r="K412" s="346"/>
      <c r="L412" s="389"/>
      <c r="M412" s="25">
        <v>2</v>
      </c>
      <c r="N412" s="30" t="s">
        <v>581</v>
      </c>
      <c r="O412" s="23">
        <v>20.9</v>
      </c>
      <c r="P412" s="23" t="s">
        <v>315</v>
      </c>
      <c r="Q412" s="32" t="s">
        <v>25</v>
      </c>
      <c r="R412" s="234"/>
      <c r="S412" s="102" t="s">
        <v>634</v>
      </c>
      <c r="T412" t="s">
        <v>307</v>
      </c>
      <c r="U412" t="s">
        <v>638</v>
      </c>
    </row>
    <row r="413" spans="1:21" ht="14.25" customHeight="1" x14ac:dyDescent="0.3">
      <c r="A413" s="230"/>
      <c r="B413" s="230"/>
      <c r="C413" s="227"/>
      <c r="D413" s="227"/>
      <c r="E413" s="359" t="s">
        <v>768</v>
      </c>
      <c r="F413" s="143"/>
      <c r="G413" s="193" t="s">
        <v>582</v>
      </c>
      <c r="H413" s="193"/>
      <c r="I413" s="193"/>
      <c r="J413" s="346"/>
      <c r="K413" s="346"/>
      <c r="L413" s="393" t="s">
        <v>583</v>
      </c>
      <c r="M413" s="379">
        <v>1</v>
      </c>
      <c r="N413" s="389" t="s">
        <v>584</v>
      </c>
      <c r="O413" s="376"/>
      <c r="P413" s="376"/>
      <c r="Q413" s="393" t="s">
        <v>25</v>
      </c>
      <c r="R413" s="243" t="s">
        <v>640</v>
      </c>
      <c r="S413" s="102"/>
      <c r="T413" t="s">
        <v>307</v>
      </c>
      <c r="U413" t="s">
        <v>638</v>
      </c>
    </row>
    <row r="414" spans="1:21" ht="14.25" customHeight="1" x14ac:dyDescent="0.3">
      <c r="A414" s="230"/>
      <c r="B414" s="230"/>
      <c r="C414" s="227"/>
      <c r="D414" s="227"/>
      <c r="E414" s="206"/>
      <c r="F414" s="144"/>
      <c r="G414" s="193"/>
      <c r="H414" s="193"/>
      <c r="I414" s="193"/>
      <c r="J414" s="346"/>
      <c r="K414" s="346"/>
      <c r="L414" s="393"/>
      <c r="M414" s="379"/>
      <c r="N414" s="389"/>
      <c r="O414" s="376"/>
      <c r="P414" s="376"/>
      <c r="Q414" s="370"/>
      <c r="R414" s="195"/>
      <c r="S414" s="102"/>
      <c r="T414" t="s">
        <v>307</v>
      </c>
      <c r="U414" t="s">
        <v>638</v>
      </c>
    </row>
    <row r="415" spans="1:21" ht="14.25" customHeight="1" x14ac:dyDescent="0.3">
      <c r="A415" s="230"/>
      <c r="B415" s="230"/>
      <c r="C415" s="227"/>
      <c r="D415" s="227"/>
      <c r="E415" s="206"/>
      <c r="F415" s="144"/>
      <c r="G415" s="193" t="s">
        <v>585</v>
      </c>
      <c r="H415" s="193"/>
      <c r="I415" s="193"/>
      <c r="J415" s="346"/>
      <c r="K415" s="346"/>
      <c r="L415" s="378" t="s">
        <v>586</v>
      </c>
      <c r="M415" s="25">
        <v>1</v>
      </c>
      <c r="N415" s="30" t="s">
        <v>587</v>
      </c>
      <c r="O415" s="23"/>
      <c r="P415" s="23"/>
      <c r="Q415" s="32" t="s">
        <v>25</v>
      </c>
      <c r="R415" s="197" t="s">
        <v>640</v>
      </c>
      <c r="S415" s="102"/>
      <c r="T415" t="s">
        <v>307</v>
      </c>
      <c r="U415" t="s">
        <v>638</v>
      </c>
    </row>
    <row r="416" spans="1:21" ht="14.25" customHeight="1" x14ac:dyDescent="0.3">
      <c r="A416" s="230"/>
      <c r="B416" s="230"/>
      <c r="C416" s="227"/>
      <c r="D416" s="227"/>
      <c r="E416" s="206"/>
      <c r="F416" s="144"/>
      <c r="G416" s="193"/>
      <c r="H416" s="193"/>
      <c r="I416" s="193"/>
      <c r="J416" s="346"/>
      <c r="K416" s="346"/>
      <c r="L416" s="378"/>
      <c r="M416" s="25">
        <v>2</v>
      </c>
      <c r="N416" s="30" t="s">
        <v>588</v>
      </c>
      <c r="O416" s="23"/>
      <c r="P416" s="23"/>
      <c r="Q416" s="20" t="s">
        <v>20</v>
      </c>
      <c r="R416" s="201"/>
      <c r="S416" s="102"/>
      <c r="T416" t="s">
        <v>307</v>
      </c>
      <c r="U416" t="s">
        <v>638</v>
      </c>
    </row>
    <row r="417" spans="1:21" ht="14.25" customHeight="1" x14ac:dyDescent="0.3">
      <c r="A417" s="230"/>
      <c r="B417" s="230"/>
      <c r="C417" s="227"/>
      <c r="D417" s="227"/>
      <c r="E417" s="206"/>
      <c r="F417" s="144"/>
      <c r="G417" s="346" t="s">
        <v>589</v>
      </c>
      <c r="H417" s="346"/>
      <c r="I417" s="346"/>
      <c r="J417" s="20"/>
      <c r="K417" s="20"/>
      <c r="L417" s="30" t="s">
        <v>590</v>
      </c>
      <c r="M417" s="25">
        <v>1</v>
      </c>
      <c r="N417" s="30" t="s">
        <v>591</v>
      </c>
      <c r="O417" s="23"/>
      <c r="P417" s="23"/>
      <c r="Q417" s="20" t="s">
        <v>20</v>
      </c>
      <c r="R417" s="97" t="s">
        <v>640</v>
      </c>
      <c r="S417" s="102"/>
      <c r="T417" t="s">
        <v>307</v>
      </c>
      <c r="U417" t="s">
        <v>634</v>
      </c>
    </row>
    <row r="418" spans="1:21" ht="14.25" customHeight="1" x14ac:dyDescent="0.3">
      <c r="A418" s="230"/>
      <c r="B418" s="230"/>
      <c r="C418" s="227"/>
      <c r="D418" s="227"/>
      <c r="E418" s="206"/>
      <c r="F418" s="144"/>
      <c r="G418" s="193" t="s">
        <v>592</v>
      </c>
      <c r="H418" s="193"/>
      <c r="I418" s="193"/>
      <c r="J418" s="346"/>
      <c r="K418" s="346"/>
      <c r="L418" s="389" t="s">
        <v>593</v>
      </c>
      <c r="M418" s="25">
        <v>1</v>
      </c>
      <c r="N418" s="30" t="s">
        <v>594</v>
      </c>
      <c r="O418" s="23"/>
      <c r="P418" s="23"/>
      <c r="Q418" s="20" t="s">
        <v>20</v>
      </c>
      <c r="R418" s="197" t="s">
        <v>640</v>
      </c>
      <c r="S418" s="102"/>
      <c r="T418" t="s">
        <v>307</v>
      </c>
      <c r="U418" t="s">
        <v>634</v>
      </c>
    </row>
    <row r="419" spans="1:21" ht="14.25" customHeight="1" x14ac:dyDescent="0.3">
      <c r="A419" s="230"/>
      <c r="B419" s="230"/>
      <c r="C419" s="227"/>
      <c r="D419" s="227"/>
      <c r="E419" s="207"/>
      <c r="F419" s="145"/>
      <c r="G419" s="193"/>
      <c r="H419" s="193"/>
      <c r="I419" s="193"/>
      <c r="J419" s="346"/>
      <c r="K419" s="346"/>
      <c r="L419" s="389"/>
      <c r="M419" s="25">
        <v>2</v>
      </c>
      <c r="N419" s="30" t="s">
        <v>595</v>
      </c>
      <c r="O419" s="23"/>
      <c r="P419" s="23"/>
      <c r="Q419" s="32" t="s">
        <v>25</v>
      </c>
      <c r="R419" s="201"/>
      <c r="S419" s="102"/>
      <c r="T419" t="s">
        <v>307</v>
      </c>
      <c r="U419" t="s">
        <v>638</v>
      </c>
    </row>
    <row r="420" spans="1:21" ht="14.25" customHeight="1" x14ac:dyDescent="0.3">
      <c r="A420" s="230"/>
      <c r="B420" s="230"/>
      <c r="C420" s="227"/>
      <c r="D420" s="227"/>
      <c r="E420" s="195" t="s">
        <v>596</v>
      </c>
      <c r="F420" s="97"/>
      <c r="G420" s="193" t="s">
        <v>597</v>
      </c>
      <c r="H420" s="193"/>
      <c r="I420" s="193"/>
      <c r="J420" s="346"/>
      <c r="K420" s="346"/>
      <c r="L420" s="378" t="s">
        <v>598</v>
      </c>
      <c r="M420" s="25">
        <v>1</v>
      </c>
      <c r="N420" s="30" t="s">
        <v>599</v>
      </c>
      <c r="O420" s="23"/>
      <c r="P420" s="23"/>
      <c r="Q420" s="32" t="s">
        <v>25</v>
      </c>
      <c r="R420" s="197" t="s">
        <v>641</v>
      </c>
      <c r="S420" s="102"/>
      <c r="T420" t="s">
        <v>307</v>
      </c>
      <c r="U420" t="s">
        <v>632</v>
      </c>
    </row>
    <row r="421" spans="1:21" ht="14.25" customHeight="1" x14ac:dyDescent="0.3">
      <c r="A421" s="230"/>
      <c r="B421" s="230"/>
      <c r="C421" s="227"/>
      <c r="D421" s="227"/>
      <c r="E421" s="195"/>
      <c r="F421" s="97"/>
      <c r="G421" s="193"/>
      <c r="H421" s="193"/>
      <c r="I421" s="193"/>
      <c r="J421" s="346"/>
      <c r="K421" s="346"/>
      <c r="L421" s="378"/>
      <c r="M421" s="25">
        <v>2</v>
      </c>
      <c r="N421" s="30" t="s">
        <v>600</v>
      </c>
      <c r="O421" s="23"/>
      <c r="P421" s="23"/>
      <c r="Q421" s="20" t="s">
        <v>20</v>
      </c>
      <c r="R421" s="201"/>
      <c r="S421" s="102"/>
      <c r="T421" t="s">
        <v>307</v>
      </c>
      <c r="U421" t="s">
        <v>638</v>
      </c>
    </row>
    <row r="422" spans="1:21" ht="14.25" customHeight="1" x14ac:dyDescent="0.3">
      <c r="A422" s="230"/>
      <c r="B422" s="230"/>
      <c r="C422" s="227"/>
      <c r="D422" s="227"/>
      <c r="E422" s="195"/>
      <c r="F422" s="97"/>
      <c r="G422" s="372" t="s">
        <v>601</v>
      </c>
      <c r="H422" s="372"/>
      <c r="I422" s="372"/>
      <c r="J422" s="20"/>
      <c r="K422" s="20"/>
      <c r="L422" s="30" t="s">
        <v>602</v>
      </c>
      <c r="M422" s="25">
        <v>1</v>
      </c>
      <c r="N422" s="30" t="s">
        <v>603</v>
      </c>
      <c r="O422" s="23"/>
      <c r="P422" s="23"/>
      <c r="Q422" s="32" t="s">
        <v>25</v>
      </c>
      <c r="R422" s="21" t="s">
        <v>641</v>
      </c>
      <c r="S422" s="102"/>
      <c r="T422" t="s">
        <v>307</v>
      </c>
      <c r="U422" t="s">
        <v>638</v>
      </c>
    </row>
    <row r="423" spans="1:21" ht="14.25" customHeight="1" x14ac:dyDescent="0.3">
      <c r="A423" s="230"/>
      <c r="B423" s="230"/>
      <c r="C423" s="227"/>
      <c r="D423" s="227"/>
      <c r="E423" s="195" t="s">
        <v>604</v>
      </c>
      <c r="F423" s="168"/>
      <c r="G423" s="394" t="s">
        <v>605</v>
      </c>
      <c r="H423" s="193"/>
      <c r="I423" s="193"/>
      <c r="J423" s="20"/>
      <c r="K423" s="20"/>
      <c r="L423" s="39" t="s">
        <v>606</v>
      </c>
      <c r="M423" s="25">
        <v>1</v>
      </c>
      <c r="N423" s="31" t="s">
        <v>607</v>
      </c>
      <c r="O423" s="23"/>
      <c r="P423" s="23"/>
      <c r="Q423" s="33" t="s">
        <v>20</v>
      </c>
      <c r="R423" s="97" t="s">
        <v>640</v>
      </c>
      <c r="S423" s="102"/>
      <c r="T423" t="s">
        <v>307</v>
      </c>
      <c r="U423" t="s">
        <v>638</v>
      </c>
    </row>
    <row r="424" spans="1:21" ht="14.25" customHeight="1" x14ac:dyDescent="0.3">
      <c r="A424" s="230"/>
      <c r="B424" s="230"/>
      <c r="C424" s="227"/>
      <c r="D424" s="227"/>
      <c r="E424" s="195"/>
      <c r="F424" s="97"/>
      <c r="G424" s="193" t="s">
        <v>608</v>
      </c>
      <c r="H424" s="193"/>
      <c r="I424" s="193"/>
      <c r="J424" s="346"/>
      <c r="K424" s="346"/>
      <c r="L424" s="393" t="s">
        <v>609</v>
      </c>
      <c r="M424" s="25">
        <v>1</v>
      </c>
      <c r="N424" s="30" t="s">
        <v>610</v>
      </c>
      <c r="O424" s="23">
        <v>29</v>
      </c>
      <c r="P424" s="23" t="s">
        <v>315</v>
      </c>
      <c r="Q424" s="32" t="s">
        <v>25</v>
      </c>
      <c r="R424" s="233" t="s">
        <v>641</v>
      </c>
      <c r="S424" s="102" t="s">
        <v>634</v>
      </c>
      <c r="T424" t="s">
        <v>307</v>
      </c>
      <c r="U424" t="s">
        <v>638</v>
      </c>
    </row>
    <row r="425" spans="1:21" ht="14.25" customHeight="1" x14ac:dyDescent="0.3">
      <c r="A425" s="230"/>
      <c r="B425" s="230"/>
      <c r="C425" s="227"/>
      <c r="D425" s="227"/>
      <c r="E425" s="195"/>
      <c r="F425" s="97"/>
      <c r="G425" s="193"/>
      <c r="H425" s="193"/>
      <c r="I425" s="193"/>
      <c r="J425" s="346"/>
      <c r="K425" s="346"/>
      <c r="L425" s="393"/>
      <c r="M425" s="25">
        <v>2</v>
      </c>
      <c r="N425" s="30" t="s">
        <v>611</v>
      </c>
      <c r="O425" s="23">
        <v>20</v>
      </c>
      <c r="P425" s="23" t="s">
        <v>315</v>
      </c>
      <c r="Q425" s="32" t="s">
        <v>25</v>
      </c>
      <c r="R425" s="234"/>
      <c r="S425" s="102" t="s">
        <v>634</v>
      </c>
      <c r="T425" t="s">
        <v>307</v>
      </c>
      <c r="U425" t="s">
        <v>638</v>
      </c>
    </row>
    <row r="426" spans="1:21" ht="14.25" customHeight="1" x14ac:dyDescent="0.3">
      <c r="A426" s="230"/>
      <c r="B426" s="230"/>
      <c r="C426" s="227"/>
      <c r="D426" s="227"/>
      <c r="E426" s="195" t="s">
        <v>612</v>
      </c>
      <c r="F426" s="97"/>
      <c r="G426" s="196" t="s">
        <v>613</v>
      </c>
      <c r="H426" s="196"/>
      <c r="I426" s="196"/>
      <c r="J426" s="346"/>
      <c r="K426" s="346"/>
      <c r="L426" s="393" t="s">
        <v>614</v>
      </c>
      <c r="M426" s="25">
        <v>1</v>
      </c>
      <c r="N426" s="30" t="s">
        <v>615</v>
      </c>
      <c r="O426" s="23"/>
      <c r="P426" s="23"/>
      <c r="Q426" s="32" t="s">
        <v>25</v>
      </c>
      <c r="R426" s="197" t="s">
        <v>640</v>
      </c>
      <c r="S426" s="102"/>
      <c r="T426" t="s">
        <v>307</v>
      </c>
      <c r="U426" t="s">
        <v>638</v>
      </c>
    </row>
    <row r="427" spans="1:21" ht="14.25" customHeight="1" x14ac:dyDescent="0.3">
      <c r="A427" s="230"/>
      <c r="B427" s="230"/>
      <c r="C427" s="227"/>
      <c r="D427" s="227"/>
      <c r="E427" s="195"/>
      <c r="F427" s="97"/>
      <c r="G427" s="196"/>
      <c r="H427" s="196"/>
      <c r="I427" s="196"/>
      <c r="J427" s="346"/>
      <c r="K427" s="346"/>
      <c r="L427" s="393"/>
      <c r="M427" s="25">
        <v>2</v>
      </c>
      <c r="N427" s="30" t="s">
        <v>616</v>
      </c>
      <c r="O427" s="23"/>
      <c r="P427" s="23"/>
      <c r="Q427" s="20" t="s">
        <v>20</v>
      </c>
      <c r="R427" s="201"/>
      <c r="S427" s="102" t="s">
        <v>632</v>
      </c>
      <c r="T427" t="s">
        <v>307</v>
      </c>
      <c r="U427" t="s">
        <v>638</v>
      </c>
    </row>
    <row r="428" spans="1:21" ht="14.25" customHeight="1" x14ac:dyDescent="0.3">
      <c r="A428" s="230"/>
      <c r="B428" s="230"/>
      <c r="C428" s="227"/>
      <c r="D428" s="227"/>
      <c r="E428" s="195" t="s">
        <v>617</v>
      </c>
      <c r="F428" s="97"/>
      <c r="G428" s="346"/>
      <c r="H428" s="346"/>
      <c r="I428" s="346"/>
      <c r="J428" s="346"/>
      <c r="K428" s="346"/>
      <c r="L428" s="356"/>
      <c r="M428" s="25">
        <v>1</v>
      </c>
      <c r="N428" s="30" t="s">
        <v>618</v>
      </c>
      <c r="O428" s="23">
        <v>0.06</v>
      </c>
      <c r="P428" s="23" t="s">
        <v>315</v>
      </c>
      <c r="Q428" s="32" t="s">
        <v>25</v>
      </c>
      <c r="R428" s="233" t="s">
        <v>640</v>
      </c>
      <c r="S428" s="102"/>
      <c r="T428" t="s">
        <v>307</v>
      </c>
      <c r="U428" t="s">
        <v>638</v>
      </c>
    </row>
    <row r="429" spans="1:21" ht="14.25" customHeight="1" x14ac:dyDescent="0.3">
      <c r="A429" s="230"/>
      <c r="B429" s="230"/>
      <c r="C429" s="227"/>
      <c r="D429" s="227"/>
      <c r="E429" s="195"/>
      <c r="F429" s="97"/>
      <c r="G429" s="346"/>
      <c r="H429" s="346"/>
      <c r="I429" s="346"/>
      <c r="J429" s="346"/>
      <c r="K429" s="346"/>
      <c r="L429" s="358"/>
      <c r="M429" s="25">
        <v>2</v>
      </c>
      <c r="N429" s="30" t="s">
        <v>619</v>
      </c>
      <c r="O429" s="23">
        <v>110</v>
      </c>
      <c r="P429" s="23" t="s">
        <v>22</v>
      </c>
      <c r="Q429" s="32" t="s">
        <v>139</v>
      </c>
      <c r="R429" s="234"/>
      <c r="S429" s="102">
        <f t="shared" ref="S429" si="9">O429</f>
        <v>110</v>
      </c>
      <c r="T429" t="s">
        <v>307</v>
      </c>
      <c r="U429" t="s">
        <v>638</v>
      </c>
    </row>
    <row r="430" spans="1:21" ht="14.25" customHeight="1" x14ac:dyDescent="0.3">
      <c r="A430" s="230"/>
      <c r="B430" s="230"/>
      <c r="C430" s="227"/>
      <c r="D430" s="227"/>
      <c r="E430" s="371" t="s">
        <v>620</v>
      </c>
      <c r="F430" s="149"/>
      <c r="G430" s="346"/>
      <c r="H430" s="346"/>
      <c r="I430" s="346"/>
      <c r="J430" s="346"/>
      <c r="K430" s="346"/>
      <c r="L430" s="346"/>
      <c r="M430" s="395">
        <v>1</v>
      </c>
      <c r="N430" s="378" t="s">
        <v>621</v>
      </c>
      <c r="O430" s="379">
        <v>2</v>
      </c>
      <c r="P430" s="379" t="s">
        <v>315</v>
      </c>
      <c r="Q430" s="393" t="s">
        <v>25</v>
      </c>
      <c r="R430" s="239" t="s">
        <v>642</v>
      </c>
      <c r="S430" s="102"/>
      <c r="T430" t="s">
        <v>307</v>
      </c>
      <c r="U430" t="s">
        <v>634</v>
      </c>
    </row>
    <row r="431" spans="1:21" ht="14.25" customHeight="1" x14ac:dyDescent="0.3">
      <c r="A431" s="230"/>
      <c r="B431" s="230"/>
      <c r="C431" s="227"/>
      <c r="D431" s="227"/>
      <c r="E431" s="371"/>
      <c r="F431" s="149"/>
      <c r="G431" s="346"/>
      <c r="H431" s="346"/>
      <c r="I431" s="346"/>
      <c r="J431" s="346"/>
      <c r="K431" s="346"/>
      <c r="L431" s="346"/>
      <c r="M431" s="395"/>
      <c r="N431" s="378"/>
      <c r="O431" s="379"/>
      <c r="P431" s="379"/>
      <c r="Q431" s="370"/>
      <c r="R431" s="240"/>
      <c r="S431" s="102"/>
      <c r="T431" t="s">
        <v>307</v>
      </c>
      <c r="U431" t="s">
        <v>634</v>
      </c>
    </row>
    <row r="432" spans="1:21" ht="14.25" customHeight="1" x14ac:dyDescent="0.3">
      <c r="A432" s="230"/>
      <c r="B432" s="230"/>
      <c r="C432" s="227"/>
      <c r="D432" s="227"/>
      <c r="E432" s="371"/>
      <c r="F432" s="149"/>
      <c r="G432" s="346"/>
      <c r="H432" s="346"/>
      <c r="I432" s="346"/>
      <c r="J432" s="346"/>
      <c r="K432" s="346"/>
      <c r="L432" s="346"/>
      <c r="M432" s="379">
        <v>2</v>
      </c>
      <c r="N432" s="378" t="s">
        <v>622</v>
      </c>
      <c r="O432" s="379">
        <v>0.5</v>
      </c>
      <c r="P432" s="379" t="s">
        <v>315</v>
      </c>
      <c r="Q432" s="393" t="s">
        <v>25</v>
      </c>
      <c r="R432" s="240"/>
      <c r="S432" s="102"/>
      <c r="T432" t="s">
        <v>307</v>
      </c>
      <c r="U432" t="s">
        <v>634</v>
      </c>
    </row>
    <row r="433" spans="1:20" ht="14.25" customHeight="1" x14ac:dyDescent="0.3">
      <c r="A433" s="230"/>
      <c r="B433" s="230"/>
      <c r="C433" s="227"/>
      <c r="D433" s="227"/>
      <c r="E433" s="371"/>
      <c r="F433" s="149"/>
      <c r="G433" s="346"/>
      <c r="H433" s="346"/>
      <c r="I433" s="346"/>
      <c r="J433" s="346"/>
      <c r="K433" s="346"/>
      <c r="L433" s="346"/>
      <c r="M433" s="379"/>
      <c r="N433" s="378"/>
      <c r="O433" s="379"/>
      <c r="P433" s="379"/>
      <c r="Q433" s="370"/>
      <c r="R433" s="240"/>
      <c r="S433" s="102"/>
      <c r="T433" t="s">
        <v>307</v>
      </c>
    </row>
    <row r="434" spans="1:20" ht="14.25" customHeight="1" x14ac:dyDescent="0.3">
      <c r="A434" s="230"/>
      <c r="B434" s="230"/>
      <c r="C434" s="227"/>
      <c r="D434" s="227"/>
      <c r="E434" s="371"/>
      <c r="F434" s="149"/>
      <c r="G434" s="346"/>
      <c r="H434" s="346"/>
      <c r="I434" s="346"/>
      <c r="J434" s="346"/>
      <c r="K434" s="346"/>
      <c r="L434" s="346"/>
      <c r="M434" s="379">
        <v>3</v>
      </c>
      <c r="N434" s="389" t="s">
        <v>623</v>
      </c>
      <c r="O434" s="379">
        <v>0.8</v>
      </c>
      <c r="P434" s="379" t="s">
        <v>315</v>
      </c>
      <c r="Q434" s="393" t="s">
        <v>25</v>
      </c>
      <c r="R434" s="240"/>
      <c r="S434" s="102"/>
      <c r="T434" t="s">
        <v>307</v>
      </c>
    </row>
    <row r="435" spans="1:20" ht="14.25" customHeight="1" x14ac:dyDescent="0.3">
      <c r="A435" s="230"/>
      <c r="B435" s="230"/>
      <c r="C435" s="227"/>
      <c r="D435" s="227"/>
      <c r="E435" s="371"/>
      <c r="F435" s="149"/>
      <c r="G435" s="346"/>
      <c r="H435" s="346"/>
      <c r="I435" s="346"/>
      <c r="J435" s="346"/>
      <c r="K435" s="346"/>
      <c r="L435" s="346"/>
      <c r="M435" s="379"/>
      <c r="N435" s="389"/>
      <c r="O435" s="379"/>
      <c r="P435" s="379"/>
      <c r="Q435" s="370"/>
      <c r="R435" s="240"/>
      <c r="S435" s="102"/>
      <c r="T435" t="s">
        <v>307</v>
      </c>
    </row>
    <row r="436" spans="1:20" ht="14.25" customHeight="1" x14ac:dyDescent="0.3">
      <c r="A436" s="230"/>
      <c r="B436" s="230"/>
      <c r="C436" s="227"/>
      <c r="D436" s="227"/>
      <c r="E436" s="371"/>
      <c r="F436" s="149"/>
      <c r="G436" s="346"/>
      <c r="H436" s="346"/>
      <c r="I436" s="346"/>
      <c r="J436" s="346"/>
      <c r="K436" s="346"/>
      <c r="L436" s="346"/>
      <c r="M436" s="379">
        <v>4</v>
      </c>
      <c r="N436" s="389" t="s">
        <v>624</v>
      </c>
      <c r="O436" s="379">
        <v>0.5</v>
      </c>
      <c r="P436" s="379" t="s">
        <v>315</v>
      </c>
      <c r="Q436" s="393" t="s">
        <v>25</v>
      </c>
      <c r="R436" s="240"/>
      <c r="S436" s="102"/>
      <c r="T436" t="s">
        <v>307</v>
      </c>
    </row>
    <row r="437" spans="1:20" ht="14.25" customHeight="1" x14ac:dyDescent="0.3">
      <c r="A437" s="230"/>
      <c r="B437" s="230"/>
      <c r="C437" s="227"/>
      <c r="D437" s="227"/>
      <c r="E437" s="371"/>
      <c r="F437" s="149"/>
      <c r="G437" s="346"/>
      <c r="H437" s="346"/>
      <c r="I437" s="346"/>
      <c r="J437" s="346"/>
      <c r="K437" s="346"/>
      <c r="L437" s="346"/>
      <c r="M437" s="379"/>
      <c r="N437" s="389"/>
      <c r="O437" s="379"/>
      <c r="P437" s="379"/>
      <c r="Q437" s="370"/>
      <c r="R437" s="240"/>
      <c r="S437" s="102"/>
      <c r="T437" t="s">
        <v>307</v>
      </c>
    </row>
    <row r="438" spans="1:20" ht="14.25" customHeight="1" x14ac:dyDescent="0.3">
      <c r="A438" s="230"/>
      <c r="B438" s="230"/>
      <c r="C438" s="227"/>
      <c r="D438" s="227"/>
      <c r="E438" s="371"/>
      <c r="F438" s="149"/>
      <c r="G438" s="346"/>
      <c r="H438" s="346"/>
      <c r="I438" s="346"/>
      <c r="J438" s="346"/>
      <c r="K438" s="346"/>
      <c r="L438" s="346"/>
      <c r="M438" s="379">
        <v>5</v>
      </c>
      <c r="N438" s="389" t="s">
        <v>625</v>
      </c>
      <c r="O438" s="379">
        <v>2</v>
      </c>
      <c r="P438" s="379" t="s">
        <v>315</v>
      </c>
      <c r="Q438" s="393" t="s">
        <v>25</v>
      </c>
      <c r="R438" s="240"/>
      <c r="S438" s="102"/>
      <c r="T438" t="s">
        <v>307</v>
      </c>
    </row>
    <row r="439" spans="1:20" ht="14.25" customHeight="1" x14ac:dyDescent="0.3">
      <c r="A439" s="230"/>
      <c r="B439" s="230"/>
      <c r="C439" s="227"/>
      <c r="D439" s="227"/>
      <c r="E439" s="371"/>
      <c r="F439" s="149"/>
      <c r="G439" s="346"/>
      <c r="H439" s="346"/>
      <c r="I439" s="346"/>
      <c r="J439" s="346"/>
      <c r="K439" s="346"/>
      <c r="L439" s="346"/>
      <c r="M439" s="379"/>
      <c r="N439" s="389"/>
      <c r="O439" s="379"/>
      <c r="P439" s="379"/>
      <c r="Q439" s="370"/>
      <c r="R439" s="240"/>
      <c r="S439" s="102"/>
      <c r="T439" t="s">
        <v>307</v>
      </c>
    </row>
    <row r="440" spans="1:20" ht="14.25" customHeight="1" x14ac:dyDescent="0.3">
      <c r="A440" s="230"/>
      <c r="B440" s="230"/>
      <c r="C440" s="227"/>
      <c r="D440" s="227"/>
      <c r="E440" s="371"/>
      <c r="F440" s="149"/>
      <c r="G440" s="346"/>
      <c r="H440" s="346"/>
      <c r="I440" s="346"/>
      <c r="J440" s="346"/>
      <c r="K440" s="346"/>
      <c r="L440" s="346"/>
      <c r="M440" s="379">
        <v>6</v>
      </c>
      <c r="N440" s="389" t="s">
        <v>626</v>
      </c>
      <c r="O440" s="379">
        <v>0.66</v>
      </c>
      <c r="P440" s="379" t="s">
        <v>315</v>
      </c>
      <c r="Q440" s="393" t="s">
        <v>25</v>
      </c>
      <c r="R440" s="240"/>
      <c r="S440" s="102"/>
      <c r="T440" t="s">
        <v>307</v>
      </c>
    </row>
    <row r="441" spans="1:20" ht="14.25" customHeight="1" x14ac:dyDescent="0.3">
      <c r="A441" s="230"/>
      <c r="B441" s="230"/>
      <c r="C441" s="227"/>
      <c r="D441" s="227"/>
      <c r="E441" s="371"/>
      <c r="F441" s="149"/>
      <c r="G441" s="346"/>
      <c r="H441" s="346"/>
      <c r="I441" s="346"/>
      <c r="J441" s="346"/>
      <c r="K441" s="346"/>
      <c r="L441" s="346"/>
      <c r="M441" s="379"/>
      <c r="N441" s="389"/>
      <c r="O441" s="379"/>
      <c r="P441" s="379"/>
      <c r="Q441" s="370"/>
      <c r="R441" s="240"/>
      <c r="S441" s="102"/>
      <c r="T441" t="s">
        <v>307</v>
      </c>
    </row>
    <row r="442" spans="1:20" ht="14.25" customHeight="1" x14ac:dyDescent="0.3">
      <c r="A442" s="230"/>
      <c r="B442" s="230"/>
      <c r="C442" s="227"/>
      <c r="D442" s="227"/>
      <c r="E442" s="371"/>
      <c r="F442" s="149"/>
      <c r="G442" s="346"/>
      <c r="H442" s="346"/>
      <c r="I442" s="346"/>
      <c r="J442" s="346"/>
      <c r="K442" s="346"/>
      <c r="L442" s="346"/>
      <c r="M442" s="379">
        <v>7</v>
      </c>
      <c r="N442" s="389" t="s">
        <v>627</v>
      </c>
      <c r="O442" s="379">
        <v>0.3</v>
      </c>
      <c r="P442" s="379" t="s">
        <v>315</v>
      </c>
      <c r="Q442" s="393" t="s">
        <v>25</v>
      </c>
      <c r="R442" s="240"/>
      <c r="S442" s="102"/>
      <c r="T442" t="s">
        <v>307</v>
      </c>
    </row>
    <row r="443" spans="1:20" ht="14.25" customHeight="1" x14ac:dyDescent="0.3">
      <c r="A443" s="230"/>
      <c r="B443" s="230"/>
      <c r="C443" s="227"/>
      <c r="D443" s="227"/>
      <c r="E443" s="371"/>
      <c r="F443" s="149"/>
      <c r="G443" s="346"/>
      <c r="H443" s="346"/>
      <c r="I443" s="346"/>
      <c r="J443" s="346"/>
      <c r="K443" s="346"/>
      <c r="L443" s="346"/>
      <c r="M443" s="379"/>
      <c r="N443" s="389"/>
      <c r="O443" s="379"/>
      <c r="P443" s="379"/>
      <c r="Q443" s="370"/>
      <c r="R443" s="241"/>
      <c r="S443" s="102"/>
      <c r="T443" t="s">
        <v>307</v>
      </c>
    </row>
    <row r="444" spans="1:20" ht="14.25" customHeight="1" x14ac:dyDescent="0.3">
      <c r="A444" s="230"/>
      <c r="B444" s="230"/>
      <c r="C444" s="227"/>
      <c r="D444" s="227"/>
      <c r="E444" s="197" t="s">
        <v>628</v>
      </c>
      <c r="F444" s="166"/>
      <c r="G444" s="396"/>
      <c r="H444" s="397"/>
      <c r="I444" s="398"/>
      <c r="J444" s="356"/>
      <c r="K444" s="356"/>
      <c r="L444" s="356"/>
      <c r="M444" s="379">
        <v>1</v>
      </c>
      <c r="N444" s="378" t="s">
        <v>629</v>
      </c>
      <c r="O444" s="379">
        <v>18.12</v>
      </c>
      <c r="P444" s="379" t="s">
        <v>315</v>
      </c>
      <c r="Q444" s="393" t="s">
        <v>25</v>
      </c>
      <c r="R444" s="239" t="s">
        <v>642</v>
      </c>
      <c r="S444" s="102" t="s">
        <v>634</v>
      </c>
      <c r="T444" t="s">
        <v>307</v>
      </c>
    </row>
    <row r="445" spans="1:20" ht="14.25" customHeight="1" x14ac:dyDescent="0.3">
      <c r="A445" s="230"/>
      <c r="B445" s="230"/>
      <c r="C445" s="227"/>
      <c r="D445" s="227"/>
      <c r="E445" s="198"/>
      <c r="F445" s="138"/>
      <c r="G445" s="399"/>
      <c r="H445" s="400"/>
      <c r="I445" s="401"/>
      <c r="J445" s="357"/>
      <c r="K445" s="357"/>
      <c r="L445" s="357"/>
      <c r="M445" s="379"/>
      <c r="N445" s="378"/>
      <c r="O445" s="379"/>
      <c r="P445" s="379"/>
      <c r="Q445" s="370"/>
      <c r="R445" s="240"/>
      <c r="S445" s="102"/>
      <c r="T445" t="s">
        <v>307</v>
      </c>
    </row>
    <row r="446" spans="1:20" ht="14.25" customHeight="1" x14ac:dyDescent="0.3">
      <c r="A446" s="230"/>
      <c r="B446" s="230"/>
      <c r="C446" s="227"/>
      <c r="D446" s="227"/>
      <c r="E446" s="198"/>
      <c r="F446" s="138"/>
      <c r="G446" s="399"/>
      <c r="H446" s="400"/>
      <c r="I446" s="401"/>
      <c r="J446" s="357"/>
      <c r="K446" s="357"/>
      <c r="L446" s="357"/>
      <c r="M446" s="379">
        <v>2</v>
      </c>
      <c r="N446" s="378" t="s">
        <v>630</v>
      </c>
      <c r="O446" s="379">
        <v>13.9</v>
      </c>
      <c r="P446" s="379" t="s">
        <v>315</v>
      </c>
      <c r="Q446" s="393" t="s">
        <v>25</v>
      </c>
      <c r="R446" s="240"/>
      <c r="S446" s="102" t="s">
        <v>634</v>
      </c>
      <c r="T446" t="s">
        <v>307</v>
      </c>
    </row>
    <row r="447" spans="1:20" ht="14.25" customHeight="1" x14ac:dyDescent="0.3">
      <c r="A447" s="230"/>
      <c r="B447" s="230"/>
      <c r="C447" s="227"/>
      <c r="D447" s="227"/>
      <c r="E447" s="198"/>
      <c r="F447" s="138"/>
      <c r="G447" s="399"/>
      <c r="H447" s="400"/>
      <c r="I447" s="401"/>
      <c r="J447" s="357"/>
      <c r="K447" s="357"/>
      <c r="L447" s="357"/>
      <c r="M447" s="379"/>
      <c r="N447" s="378"/>
      <c r="O447" s="379"/>
      <c r="P447" s="379"/>
      <c r="Q447" s="370"/>
      <c r="R447" s="240"/>
      <c r="S447" s="102"/>
      <c r="T447" t="s">
        <v>307</v>
      </c>
    </row>
    <row r="448" spans="1:20" ht="14.25" customHeight="1" x14ac:dyDescent="0.3">
      <c r="A448" s="230"/>
      <c r="B448" s="230"/>
      <c r="C448" s="227"/>
      <c r="D448" s="227"/>
      <c r="E448" s="198"/>
      <c r="F448" s="138"/>
      <c r="G448" s="399"/>
      <c r="H448" s="400"/>
      <c r="I448" s="401"/>
      <c r="J448" s="357"/>
      <c r="K448" s="357"/>
      <c r="L448" s="357"/>
      <c r="M448" s="379">
        <v>3</v>
      </c>
      <c r="N448" s="378" t="s">
        <v>631</v>
      </c>
      <c r="O448" s="379">
        <v>24.9</v>
      </c>
      <c r="P448" s="379" t="s">
        <v>315</v>
      </c>
      <c r="Q448" s="393" t="s">
        <v>25</v>
      </c>
      <c r="R448" s="240"/>
      <c r="S448" s="102" t="s">
        <v>634</v>
      </c>
      <c r="T448" t="s">
        <v>307</v>
      </c>
    </row>
    <row r="449" spans="1:20" ht="14.25" customHeight="1" x14ac:dyDescent="0.3">
      <c r="A449" s="231"/>
      <c r="B449" s="231"/>
      <c r="C449" s="228"/>
      <c r="D449" s="228"/>
      <c r="E449" s="201"/>
      <c r="F449" s="167"/>
      <c r="G449" s="402"/>
      <c r="H449" s="403"/>
      <c r="I449" s="404"/>
      <c r="J449" s="358"/>
      <c r="K449" s="358"/>
      <c r="L449" s="358"/>
      <c r="M449" s="379"/>
      <c r="N449" s="378"/>
      <c r="O449" s="379"/>
      <c r="P449" s="379"/>
      <c r="Q449" s="370"/>
      <c r="R449" s="241"/>
      <c r="S449" s="102"/>
      <c r="T449" t="s">
        <v>307</v>
      </c>
    </row>
    <row r="450" spans="1:20" ht="28.8" x14ac:dyDescent="0.3">
      <c r="A450" s="197">
        <v>6</v>
      </c>
      <c r="B450" s="199" t="s">
        <v>780</v>
      </c>
      <c r="C450" s="197"/>
      <c r="D450" s="197"/>
      <c r="E450" s="197" t="s">
        <v>643</v>
      </c>
      <c r="F450" s="104">
        <f>SUM(S450:S499)</f>
        <v>81137</v>
      </c>
      <c r="G450" s="200" t="s">
        <v>645</v>
      </c>
      <c r="H450" s="200"/>
      <c r="I450" s="200"/>
      <c r="J450" s="20"/>
      <c r="K450" s="20"/>
      <c r="L450" s="57" t="s">
        <v>644</v>
      </c>
      <c r="M450" s="25">
        <v>1</v>
      </c>
      <c r="N450" s="28" t="s">
        <v>124</v>
      </c>
      <c r="O450" s="23">
        <v>2240</v>
      </c>
      <c r="P450" s="23" t="s">
        <v>22</v>
      </c>
      <c r="Q450" s="20" t="s">
        <v>20</v>
      </c>
      <c r="R450" s="97" t="s">
        <v>640</v>
      </c>
      <c r="S450" s="102">
        <f t="shared" ref="S450:S454" si="10">O450</f>
        <v>2240</v>
      </c>
    </row>
    <row r="451" spans="1:20" ht="28.8" x14ac:dyDescent="0.3">
      <c r="A451" s="198"/>
      <c r="B451" s="198"/>
      <c r="C451" s="198"/>
      <c r="D451" s="198"/>
      <c r="E451" s="198"/>
      <c r="F451" s="146"/>
      <c r="G451" s="200" t="s">
        <v>646</v>
      </c>
      <c r="H451" s="200"/>
      <c r="I451" s="200"/>
      <c r="J451" s="20"/>
      <c r="K451" s="20"/>
      <c r="L451" s="57" t="s">
        <v>647</v>
      </c>
      <c r="M451" s="25">
        <v>1</v>
      </c>
      <c r="N451" s="28" t="s">
        <v>648</v>
      </c>
      <c r="O451" s="23">
        <v>800</v>
      </c>
      <c r="P451" s="23" t="s">
        <v>22</v>
      </c>
      <c r="Q451" s="20" t="s">
        <v>20</v>
      </c>
      <c r="R451" s="97" t="s">
        <v>641</v>
      </c>
      <c r="S451" s="102">
        <f t="shared" si="10"/>
        <v>800</v>
      </c>
    </row>
    <row r="452" spans="1:20" ht="28.8" x14ac:dyDescent="0.3">
      <c r="A452" s="198"/>
      <c r="B452" s="198"/>
      <c r="C452" s="198"/>
      <c r="D452" s="198"/>
      <c r="E452" s="198"/>
      <c r="F452" s="146"/>
      <c r="G452" s="200" t="s">
        <v>649</v>
      </c>
      <c r="H452" s="200"/>
      <c r="I452" s="200"/>
      <c r="J452" s="20"/>
      <c r="K452" s="20"/>
      <c r="L452" s="57" t="s">
        <v>650</v>
      </c>
      <c r="M452" s="25">
        <v>1</v>
      </c>
      <c r="N452" s="28" t="s">
        <v>648</v>
      </c>
      <c r="O452" s="23">
        <v>828</v>
      </c>
      <c r="P452" s="23" t="s">
        <v>22</v>
      </c>
      <c r="Q452" s="20" t="s">
        <v>20</v>
      </c>
      <c r="R452" s="97" t="s">
        <v>640</v>
      </c>
      <c r="S452" s="102">
        <f t="shared" si="10"/>
        <v>828</v>
      </c>
    </row>
    <row r="453" spans="1:20" ht="14.25" customHeight="1" x14ac:dyDescent="0.3">
      <c r="A453" s="198"/>
      <c r="B453" s="198"/>
      <c r="C453" s="198"/>
      <c r="D453" s="198"/>
      <c r="E453" s="198"/>
      <c r="F453" s="146"/>
      <c r="G453" s="200" t="s">
        <v>655</v>
      </c>
      <c r="H453" s="200"/>
      <c r="I453" s="200"/>
      <c r="J453" s="20"/>
      <c r="K453" s="20"/>
      <c r="L453" s="57" t="s">
        <v>651</v>
      </c>
      <c r="M453" s="25">
        <v>1</v>
      </c>
      <c r="N453" s="28" t="s">
        <v>652</v>
      </c>
      <c r="O453" s="23">
        <v>660</v>
      </c>
      <c r="P453" s="23" t="s">
        <v>22</v>
      </c>
      <c r="Q453" s="20" t="s">
        <v>25</v>
      </c>
      <c r="R453" s="97" t="s">
        <v>653</v>
      </c>
      <c r="S453" s="102">
        <f t="shared" si="10"/>
        <v>660</v>
      </c>
    </row>
    <row r="454" spans="1:20" ht="14.25" customHeight="1" x14ac:dyDescent="0.3">
      <c r="A454" s="198"/>
      <c r="B454" s="198"/>
      <c r="C454" s="198"/>
      <c r="D454" s="198"/>
      <c r="E454" s="198"/>
      <c r="F454" s="146"/>
      <c r="G454" s="200" t="s">
        <v>654</v>
      </c>
      <c r="H454" s="200"/>
      <c r="I454" s="200"/>
      <c r="J454" s="20"/>
      <c r="K454" s="20"/>
      <c r="L454" s="57" t="s">
        <v>651</v>
      </c>
      <c r="M454" s="25">
        <v>1</v>
      </c>
      <c r="N454" s="28" t="s">
        <v>652</v>
      </c>
      <c r="O454" s="23">
        <v>368</v>
      </c>
      <c r="P454" s="23" t="s">
        <v>22</v>
      </c>
      <c r="Q454" s="20" t="s">
        <v>25</v>
      </c>
      <c r="R454" s="97" t="s">
        <v>653</v>
      </c>
      <c r="S454" s="102">
        <f t="shared" si="10"/>
        <v>368</v>
      </c>
    </row>
    <row r="455" spans="1:20" ht="14.25" customHeight="1" x14ac:dyDescent="0.3">
      <c r="A455" s="198"/>
      <c r="B455" s="198"/>
      <c r="C455" s="198"/>
      <c r="D455" s="198"/>
      <c r="E455" s="198"/>
      <c r="F455" s="146"/>
      <c r="G455" s="200" t="s">
        <v>656</v>
      </c>
      <c r="H455" s="200"/>
      <c r="I455" s="200"/>
      <c r="J455" s="20"/>
      <c r="K455" s="20"/>
      <c r="L455" s="57" t="s">
        <v>657</v>
      </c>
      <c r="M455" s="25">
        <v>1</v>
      </c>
      <c r="N455" s="28" t="s">
        <v>658</v>
      </c>
      <c r="O455" s="23">
        <v>1</v>
      </c>
      <c r="P455" s="23" t="s">
        <v>659</v>
      </c>
      <c r="Q455" s="20" t="s">
        <v>25</v>
      </c>
      <c r="R455" s="97" t="s">
        <v>653</v>
      </c>
      <c r="S455" s="102" t="s">
        <v>638</v>
      </c>
    </row>
    <row r="456" spans="1:20" ht="14.25" customHeight="1" x14ac:dyDescent="0.3">
      <c r="A456" s="198"/>
      <c r="B456" s="198"/>
      <c r="C456" s="198"/>
      <c r="D456" s="198"/>
      <c r="E456" s="198"/>
      <c r="F456" s="146"/>
      <c r="G456" s="200" t="s">
        <v>660</v>
      </c>
      <c r="H456" s="200"/>
      <c r="I456" s="200"/>
      <c r="J456" s="20"/>
      <c r="K456" s="20"/>
      <c r="L456" s="57" t="s">
        <v>661</v>
      </c>
      <c r="M456" s="25">
        <v>1</v>
      </c>
      <c r="N456" s="28" t="s">
        <v>460</v>
      </c>
      <c r="O456" s="23">
        <v>5.07</v>
      </c>
      <c r="P456" s="23" t="s">
        <v>315</v>
      </c>
      <c r="Q456" s="20" t="s">
        <v>25</v>
      </c>
      <c r="R456" s="97" t="s">
        <v>653</v>
      </c>
      <c r="S456" s="102" t="s">
        <v>345</v>
      </c>
    </row>
    <row r="457" spans="1:20" ht="14.25" customHeight="1" x14ac:dyDescent="0.3">
      <c r="A457" s="198"/>
      <c r="B457" s="198"/>
      <c r="C457" s="198"/>
      <c r="D457" s="198"/>
      <c r="E457" s="201"/>
      <c r="F457" s="167"/>
      <c r="G457" s="202" t="s">
        <v>843</v>
      </c>
      <c r="H457" s="203"/>
      <c r="I457" s="204"/>
      <c r="J457" s="70"/>
      <c r="K457" s="70"/>
      <c r="L457" s="133" t="s">
        <v>844</v>
      </c>
      <c r="M457" s="84">
        <v>1</v>
      </c>
      <c r="N457" s="134" t="s">
        <v>124</v>
      </c>
      <c r="O457" s="82">
        <v>1780</v>
      </c>
      <c r="P457" s="82" t="s">
        <v>22</v>
      </c>
      <c r="Q457" s="119" t="s">
        <v>20</v>
      </c>
      <c r="R457" s="135" t="s">
        <v>640</v>
      </c>
      <c r="S457" s="102">
        <f t="shared" ref="S457:S462" si="11">O457</f>
        <v>1780</v>
      </c>
    </row>
    <row r="458" spans="1:20" ht="14.25" customHeight="1" x14ac:dyDescent="0.3">
      <c r="A458" s="198"/>
      <c r="B458" s="198"/>
      <c r="C458" s="198"/>
      <c r="D458" s="198"/>
      <c r="E458" s="261" t="s">
        <v>683</v>
      </c>
      <c r="F458" s="96"/>
      <c r="G458" s="407" t="s">
        <v>662</v>
      </c>
      <c r="H458" s="407"/>
      <c r="I458" s="407"/>
      <c r="J458" s="20"/>
      <c r="K458" s="20"/>
      <c r="L458" s="57" t="s">
        <v>663</v>
      </c>
      <c r="M458" s="25">
        <v>1</v>
      </c>
      <c r="N458" s="28" t="s">
        <v>664</v>
      </c>
      <c r="O458" s="23">
        <f>1883+756+902</f>
        <v>3541</v>
      </c>
      <c r="P458" s="23" t="s">
        <v>22</v>
      </c>
      <c r="Q458" s="20" t="s">
        <v>20</v>
      </c>
      <c r="R458" s="97" t="s">
        <v>640</v>
      </c>
      <c r="S458" s="102">
        <f t="shared" si="11"/>
        <v>3541</v>
      </c>
    </row>
    <row r="459" spans="1:20" ht="14.25" customHeight="1" x14ac:dyDescent="0.3">
      <c r="A459" s="198"/>
      <c r="B459" s="198"/>
      <c r="C459" s="198"/>
      <c r="D459" s="198"/>
      <c r="E459" s="261"/>
      <c r="F459" s="96"/>
      <c r="G459" s="407" t="s">
        <v>665</v>
      </c>
      <c r="H459" s="407"/>
      <c r="I459" s="407"/>
      <c r="J459" s="20"/>
      <c r="K459" s="20"/>
      <c r="L459" s="57" t="s">
        <v>666</v>
      </c>
      <c r="M459" s="25">
        <v>1</v>
      </c>
      <c r="N459" s="28" t="s">
        <v>667</v>
      </c>
      <c r="O459" s="23">
        <v>530</v>
      </c>
      <c r="P459" s="23" t="s">
        <v>22</v>
      </c>
      <c r="Q459" s="20" t="s">
        <v>25</v>
      </c>
      <c r="R459" s="97" t="s">
        <v>641</v>
      </c>
      <c r="S459" s="102">
        <f t="shared" si="11"/>
        <v>530</v>
      </c>
    </row>
    <row r="460" spans="1:20" ht="28.8" x14ac:dyDescent="0.3">
      <c r="A460" s="198"/>
      <c r="B460" s="198"/>
      <c r="C460" s="198"/>
      <c r="D460" s="198"/>
      <c r="E460" s="261"/>
      <c r="F460" s="96"/>
      <c r="G460" s="407" t="s">
        <v>668</v>
      </c>
      <c r="H460" s="407"/>
      <c r="I460" s="407"/>
      <c r="J460" s="20"/>
      <c r="K460" s="20"/>
      <c r="L460" s="57" t="s">
        <v>669</v>
      </c>
      <c r="M460" s="25">
        <v>1</v>
      </c>
      <c r="N460" s="28" t="s">
        <v>670</v>
      </c>
      <c r="O460" s="23">
        <v>188</v>
      </c>
      <c r="P460" s="23" t="s">
        <v>22</v>
      </c>
      <c r="Q460" s="20" t="s">
        <v>20</v>
      </c>
      <c r="R460" s="97" t="s">
        <v>641</v>
      </c>
      <c r="S460" s="102">
        <f t="shared" si="11"/>
        <v>188</v>
      </c>
    </row>
    <row r="461" spans="1:20" ht="28.8" x14ac:dyDescent="0.3">
      <c r="A461" s="198"/>
      <c r="B461" s="198"/>
      <c r="C461" s="198"/>
      <c r="D461" s="198"/>
      <c r="E461" s="261"/>
      <c r="F461" s="96"/>
      <c r="G461" s="407" t="s">
        <v>671</v>
      </c>
      <c r="H461" s="407"/>
      <c r="I461" s="407"/>
      <c r="J461" s="20"/>
      <c r="K461" s="20"/>
      <c r="L461" s="57" t="s">
        <v>672</v>
      </c>
      <c r="M461" s="25">
        <v>1</v>
      </c>
      <c r="N461" s="29" t="s">
        <v>673</v>
      </c>
      <c r="O461" s="23">
        <v>481</v>
      </c>
      <c r="P461" s="23" t="s">
        <v>22</v>
      </c>
      <c r="Q461" s="20" t="s">
        <v>20</v>
      </c>
      <c r="R461" s="97" t="s">
        <v>641</v>
      </c>
      <c r="S461" s="102">
        <f t="shared" si="11"/>
        <v>481</v>
      </c>
    </row>
    <row r="462" spans="1:20" ht="28.8" x14ac:dyDescent="0.3">
      <c r="A462" s="198"/>
      <c r="B462" s="198"/>
      <c r="C462" s="198"/>
      <c r="D462" s="198"/>
      <c r="E462" s="261"/>
      <c r="F462" s="96"/>
      <c r="G462" s="416" t="s">
        <v>752</v>
      </c>
      <c r="H462" s="200"/>
      <c r="I462" s="200"/>
      <c r="J462" s="200"/>
      <c r="K462" s="200"/>
      <c r="L462" s="262" t="s">
        <v>674</v>
      </c>
      <c r="M462" s="25">
        <v>1</v>
      </c>
      <c r="N462" s="29" t="s">
        <v>678</v>
      </c>
      <c r="O462" s="23">
        <f>1904+406</f>
        <v>2310</v>
      </c>
      <c r="P462" s="23" t="s">
        <v>22</v>
      </c>
      <c r="Q462" s="27" t="s">
        <v>675</v>
      </c>
      <c r="R462" s="97" t="s">
        <v>641</v>
      </c>
      <c r="S462" s="102">
        <f t="shared" si="11"/>
        <v>2310</v>
      </c>
    </row>
    <row r="463" spans="1:20" ht="14.25" customHeight="1" x14ac:dyDescent="0.3">
      <c r="A463" s="198"/>
      <c r="B463" s="198"/>
      <c r="C463" s="198"/>
      <c r="D463" s="198"/>
      <c r="E463" s="261"/>
      <c r="F463" s="96"/>
      <c r="G463" s="200"/>
      <c r="H463" s="200"/>
      <c r="I463" s="200"/>
      <c r="J463" s="200"/>
      <c r="K463" s="200"/>
      <c r="L463" s="262"/>
      <c r="M463" s="25">
        <v>2</v>
      </c>
      <c r="N463" s="28" t="s">
        <v>677</v>
      </c>
      <c r="O463" s="23">
        <v>1</v>
      </c>
      <c r="P463" s="23" t="s">
        <v>659</v>
      </c>
      <c r="Q463" s="20" t="s">
        <v>25</v>
      </c>
      <c r="R463" s="97" t="s">
        <v>653</v>
      </c>
      <c r="S463" s="102" t="s">
        <v>345</v>
      </c>
    </row>
    <row r="464" spans="1:20" ht="14.4" x14ac:dyDescent="0.3">
      <c r="A464" s="198"/>
      <c r="B464" s="198"/>
      <c r="C464" s="198"/>
      <c r="D464" s="198"/>
      <c r="E464" s="261"/>
      <c r="F464" s="96"/>
      <c r="G464" s="406" t="s">
        <v>751</v>
      </c>
      <c r="H464" s="406"/>
      <c r="I464" s="406"/>
      <c r="J464" s="406"/>
      <c r="K464" s="406"/>
      <c r="L464" s="405" t="s">
        <v>674</v>
      </c>
      <c r="M464" s="125">
        <v>1</v>
      </c>
      <c r="N464" s="58" t="s">
        <v>676</v>
      </c>
      <c r="O464" s="59">
        <v>2048</v>
      </c>
      <c r="P464" s="59" t="s">
        <v>22</v>
      </c>
      <c r="Q464" s="60" t="s">
        <v>25</v>
      </c>
      <c r="R464" s="113" t="s">
        <v>641</v>
      </c>
      <c r="S464" s="102">
        <f t="shared" ref="S464" si="12">O464</f>
        <v>2048</v>
      </c>
    </row>
    <row r="465" spans="1:19" ht="14.4" x14ac:dyDescent="0.3">
      <c r="A465" s="198"/>
      <c r="B465" s="198"/>
      <c r="C465" s="198"/>
      <c r="D465" s="198"/>
      <c r="E465" s="261"/>
      <c r="F465" s="96"/>
      <c r="G465" s="406"/>
      <c r="H465" s="406"/>
      <c r="I465" s="406"/>
      <c r="J465" s="406"/>
      <c r="K465" s="406"/>
      <c r="L465" s="405"/>
      <c r="M465" s="125">
        <v>2</v>
      </c>
      <c r="N465" s="61" t="s">
        <v>677</v>
      </c>
      <c r="O465" s="59">
        <v>1</v>
      </c>
      <c r="P465" s="59" t="s">
        <v>659</v>
      </c>
      <c r="Q465" s="60" t="s">
        <v>25</v>
      </c>
      <c r="R465" s="113" t="s">
        <v>653</v>
      </c>
      <c r="S465" s="115" t="s">
        <v>345</v>
      </c>
    </row>
    <row r="466" spans="1:19" ht="14.25" customHeight="1" x14ac:dyDescent="0.3">
      <c r="A466" s="198"/>
      <c r="B466" s="198"/>
      <c r="C466" s="198"/>
      <c r="D466" s="198"/>
      <c r="E466" s="261"/>
      <c r="F466" s="96"/>
      <c r="G466" s="407" t="s">
        <v>679</v>
      </c>
      <c r="H466" s="407"/>
      <c r="I466" s="407"/>
      <c r="J466" s="20"/>
      <c r="K466" s="20"/>
      <c r="L466" s="57" t="s">
        <v>681</v>
      </c>
      <c r="M466" s="25">
        <v>1</v>
      </c>
      <c r="N466" s="29" t="s">
        <v>682</v>
      </c>
      <c r="O466" s="23">
        <v>5.99</v>
      </c>
      <c r="P466" s="23" t="s">
        <v>315</v>
      </c>
      <c r="Q466" s="20" t="s">
        <v>25</v>
      </c>
      <c r="R466" s="97" t="s">
        <v>653</v>
      </c>
      <c r="S466" s="102" t="s">
        <v>345</v>
      </c>
    </row>
    <row r="467" spans="1:19" ht="14.25" customHeight="1" x14ac:dyDescent="0.3">
      <c r="A467" s="198"/>
      <c r="B467" s="198"/>
      <c r="C467" s="198"/>
      <c r="D467" s="198"/>
      <c r="E467" s="205" t="s">
        <v>684</v>
      </c>
      <c r="F467" s="153"/>
      <c r="G467" s="200" t="s">
        <v>685</v>
      </c>
      <c r="H467" s="200"/>
      <c r="I467" s="200"/>
      <c r="J467" s="346"/>
      <c r="K467" s="346"/>
      <c r="L467" s="262" t="s">
        <v>686</v>
      </c>
      <c r="M467" s="25">
        <v>1</v>
      </c>
      <c r="N467" s="28" t="s">
        <v>687</v>
      </c>
      <c r="O467" s="23">
        <v>414</v>
      </c>
      <c r="P467" s="23" t="s">
        <v>22</v>
      </c>
      <c r="Q467" s="20" t="s">
        <v>20</v>
      </c>
      <c r="R467" s="97" t="s">
        <v>641</v>
      </c>
      <c r="S467" s="102">
        <f t="shared" ref="S467:S477" si="13">O467</f>
        <v>414</v>
      </c>
    </row>
    <row r="468" spans="1:19" ht="14.25" customHeight="1" x14ac:dyDescent="0.3">
      <c r="A468" s="198"/>
      <c r="B468" s="198"/>
      <c r="C468" s="198"/>
      <c r="D468" s="198"/>
      <c r="E468" s="206"/>
      <c r="F468" s="144"/>
      <c r="G468" s="200"/>
      <c r="H468" s="200"/>
      <c r="I468" s="200"/>
      <c r="J468" s="346"/>
      <c r="K468" s="346"/>
      <c r="L468" s="262"/>
      <c r="M468" s="25">
        <v>2</v>
      </c>
      <c r="N468" s="29" t="s">
        <v>688</v>
      </c>
      <c r="O468" s="23">
        <v>1015</v>
      </c>
      <c r="P468" s="23" t="s">
        <v>22</v>
      </c>
      <c r="Q468" s="20" t="s">
        <v>20</v>
      </c>
      <c r="R468" s="97" t="s">
        <v>640</v>
      </c>
      <c r="S468" s="102">
        <f t="shared" si="13"/>
        <v>1015</v>
      </c>
    </row>
    <row r="469" spans="1:19" ht="14.25" customHeight="1" x14ac:dyDescent="0.3">
      <c r="A469" s="198"/>
      <c r="B469" s="198"/>
      <c r="C469" s="198"/>
      <c r="D469" s="198"/>
      <c r="E469" s="207"/>
      <c r="F469" s="169"/>
      <c r="G469" s="202" t="s">
        <v>845</v>
      </c>
      <c r="H469" s="203"/>
      <c r="I469" s="204"/>
      <c r="J469" s="49"/>
      <c r="K469" s="49"/>
      <c r="L469" s="133" t="s">
        <v>844</v>
      </c>
      <c r="M469" s="84">
        <v>1</v>
      </c>
      <c r="N469" s="134" t="s">
        <v>124</v>
      </c>
      <c r="O469" s="82">
        <v>3168</v>
      </c>
      <c r="P469" s="82" t="s">
        <v>22</v>
      </c>
      <c r="Q469" s="119" t="s">
        <v>20</v>
      </c>
      <c r="R469" s="135" t="s">
        <v>640</v>
      </c>
      <c r="S469" s="102">
        <f t="shared" si="13"/>
        <v>3168</v>
      </c>
    </row>
    <row r="470" spans="1:19" ht="14.25" customHeight="1" x14ac:dyDescent="0.3">
      <c r="A470" s="198"/>
      <c r="B470" s="198"/>
      <c r="C470" s="198"/>
      <c r="D470" s="198"/>
      <c r="E470" s="195" t="s">
        <v>689</v>
      </c>
      <c r="F470" s="97"/>
      <c r="G470" s="200" t="s">
        <v>690</v>
      </c>
      <c r="H470" s="200"/>
      <c r="I470" s="200"/>
      <c r="J470" s="20"/>
      <c r="K470" s="20"/>
      <c r="L470" s="20" t="s">
        <v>691</v>
      </c>
      <c r="M470" s="25">
        <v>1</v>
      </c>
      <c r="N470" s="28" t="s">
        <v>693</v>
      </c>
      <c r="O470" s="23">
        <v>2719</v>
      </c>
      <c r="P470" s="23" t="s">
        <v>22</v>
      </c>
      <c r="Q470" s="20" t="s">
        <v>20</v>
      </c>
      <c r="R470" s="97" t="s">
        <v>641</v>
      </c>
      <c r="S470" s="102">
        <f t="shared" si="13"/>
        <v>2719</v>
      </c>
    </row>
    <row r="471" spans="1:19" ht="14.25" customHeight="1" x14ac:dyDescent="0.3">
      <c r="A471" s="198"/>
      <c r="B471" s="198"/>
      <c r="C471" s="198"/>
      <c r="D471" s="198"/>
      <c r="E471" s="195"/>
      <c r="F471" s="97"/>
      <c r="G471" s="200" t="s">
        <v>692</v>
      </c>
      <c r="H471" s="200"/>
      <c r="I471" s="200"/>
      <c r="J471" s="20"/>
      <c r="K471" s="20"/>
      <c r="L471" s="20" t="s">
        <v>691</v>
      </c>
      <c r="M471" s="25">
        <v>1</v>
      </c>
      <c r="N471" s="29" t="s">
        <v>694</v>
      </c>
      <c r="O471" s="23">
        <v>2868</v>
      </c>
      <c r="P471" s="23" t="s">
        <v>22</v>
      </c>
      <c r="Q471" s="20" t="s">
        <v>20</v>
      </c>
      <c r="R471" s="97" t="s">
        <v>640</v>
      </c>
      <c r="S471" s="102">
        <f t="shared" si="13"/>
        <v>2868</v>
      </c>
    </row>
    <row r="472" spans="1:19" ht="14.25" customHeight="1" x14ac:dyDescent="0.3">
      <c r="A472" s="198"/>
      <c r="B472" s="198"/>
      <c r="C472" s="198"/>
      <c r="D472" s="198"/>
      <c r="E472" s="195"/>
      <c r="F472" s="97"/>
      <c r="G472" s="200" t="s">
        <v>695</v>
      </c>
      <c r="H472" s="200"/>
      <c r="I472" s="200"/>
      <c r="J472" s="20"/>
      <c r="K472" s="20"/>
      <c r="L472" s="20" t="s">
        <v>691</v>
      </c>
      <c r="M472" s="25">
        <v>1</v>
      </c>
      <c r="N472" s="28" t="s">
        <v>693</v>
      </c>
      <c r="O472" s="23">
        <f>638+1084</f>
        <v>1722</v>
      </c>
      <c r="P472" s="23" t="s">
        <v>22</v>
      </c>
      <c r="Q472" s="20" t="s">
        <v>20</v>
      </c>
      <c r="R472" s="97" t="s">
        <v>641</v>
      </c>
      <c r="S472" s="102">
        <f t="shared" si="13"/>
        <v>1722</v>
      </c>
    </row>
    <row r="473" spans="1:19" ht="28.8" x14ac:dyDescent="0.3">
      <c r="A473" s="198"/>
      <c r="B473" s="198"/>
      <c r="C473" s="198"/>
      <c r="D473" s="198"/>
      <c r="E473" s="96" t="s">
        <v>696</v>
      </c>
      <c r="F473" s="96"/>
      <c r="G473" s="200" t="s">
        <v>697</v>
      </c>
      <c r="H473" s="200"/>
      <c r="I473" s="200"/>
      <c r="J473" s="20"/>
      <c r="K473" s="20"/>
      <c r="L473" s="20" t="s">
        <v>698</v>
      </c>
      <c r="M473" s="25">
        <v>1</v>
      </c>
      <c r="N473" s="29" t="s">
        <v>25</v>
      </c>
      <c r="O473" s="23">
        <v>3659</v>
      </c>
      <c r="P473" s="23" t="s">
        <v>22</v>
      </c>
      <c r="Q473" s="20" t="s">
        <v>25</v>
      </c>
      <c r="R473" s="97" t="s">
        <v>653</v>
      </c>
      <c r="S473" s="102">
        <f t="shared" si="13"/>
        <v>3659</v>
      </c>
    </row>
    <row r="474" spans="1:19" ht="14.25" customHeight="1" x14ac:dyDescent="0.3">
      <c r="A474" s="198"/>
      <c r="B474" s="198"/>
      <c r="C474" s="198"/>
      <c r="D474" s="198"/>
      <c r="E474" s="195" t="s">
        <v>699</v>
      </c>
      <c r="F474" s="97"/>
      <c r="G474" s="200" t="s">
        <v>700</v>
      </c>
      <c r="H474" s="200"/>
      <c r="I474" s="200"/>
      <c r="J474" s="20"/>
      <c r="K474" s="20"/>
      <c r="L474" s="20" t="s">
        <v>701</v>
      </c>
      <c r="M474" s="25">
        <v>1</v>
      </c>
      <c r="N474" s="28" t="s">
        <v>703</v>
      </c>
      <c r="O474" s="23">
        <v>2811</v>
      </c>
      <c r="P474" s="23" t="s">
        <v>22</v>
      </c>
      <c r="Q474" s="20" t="s">
        <v>20</v>
      </c>
      <c r="R474" s="97" t="s">
        <v>640</v>
      </c>
      <c r="S474" s="102">
        <f t="shared" si="13"/>
        <v>2811</v>
      </c>
    </row>
    <row r="475" spans="1:19" ht="14.25" customHeight="1" x14ac:dyDescent="0.3">
      <c r="A475" s="198"/>
      <c r="B475" s="198"/>
      <c r="C475" s="198"/>
      <c r="D475" s="198"/>
      <c r="E475" s="195"/>
      <c r="F475" s="97"/>
      <c r="G475" s="200" t="s">
        <v>702</v>
      </c>
      <c r="H475" s="200"/>
      <c r="I475" s="200"/>
      <c r="J475" s="20"/>
      <c r="K475" s="20"/>
      <c r="L475" s="20" t="s">
        <v>701</v>
      </c>
      <c r="M475" s="25">
        <v>1</v>
      </c>
      <c r="N475" s="28" t="s">
        <v>703</v>
      </c>
      <c r="O475" s="23">
        <v>1853</v>
      </c>
      <c r="P475" s="23" t="s">
        <v>22</v>
      </c>
      <c r="Q475" s="20" t="s">
        <v>20</v>
      </c>
      <c r="R475" s="97" t="s">
        <v>640</v>
      </c>
      <c r="S475" s="102">
        <f t="shared" si="13"/>
        <v>1853</v>
      </c>
    </row>
    <row r="476" spans="1:19" ht="14.25" customHeight="1" x14ac:dyDescent="0.3">
      <c r="A476" s="198"/>
      <c r="B476" s="198"/>
      <c r="C476" s="198"/>
      <c r="D476" s="198"/>
      <c r="E476" s="195"/>
      <c r="F476" s="97"/>
      <c r="G476" s="200" t="s">
        <v>704</v>
      </c>
      <c r="H476" s="200"/>
      <c r="I476" s="200"/>
      <c r="J476" s="20"/>
      <c r="K476" s="20"/>
      <c r="L476" s="20" t="s">
        <v>701</v>
      </c>
      <c r="M476" s="25">
        <v>1</v>
      </c>
      <c r="N476" s="28" t="s">
        <v>703</v>
      </c>
      <c r="O476" s="23">
        <v>421</v>
      </c>
      <c r="P476" s="23" t="s">
        <v>22</v>
      </c>
      <c r="Q476" s="20" t="s">
        <v>20</v>
      </c>
      <c r="R476" s="97" t="s">
        <v>640</v>
      </c>
      <c r="S476" s="102">
        <f t="shared" si="13"/>
        <v>421</v>
      </c>
    </row>
    <row r="477" spans="1:19" ht="14.25" customHeight="1" x14ac:dyDescent="0.3">
      <c r="A477" s="198"/>
      <c r="B477" s="198"/>
      <c r="C477" s="198"/>
      <c r="D477" s="198"/>
      <c r="E477" s="195"/>
      <c r="F477" s="97"/>
      <c r="G477" s="200" t="s">
        <v>706</v>
      </c>
      <c r="H477" s="200"/>
      <c r="I477" s="200"/>
      <c r="J477" s="20"/>
      <c r="K477" s="20"/>
      <c r="L477" s="200" t="s">
        <v>705</v>
      </c>
      <c r="M477" s="25">
        <v>1</v>
      </c>
      <c r="N477" s="28" t="s">
        <v>652</v>
      </c>
      <c r="O477" s="23">
        <v>1598</v>
      </c>
      <c r="P477" s="23" t="s">
        <v>22</v>
      </c>
      <c r="Q477" s="20" t="s">
        <v>25</v>
      </c>
      <c r="R477" s="97" t="s">
        <v>653</v>
      </c>
      <c r="S477" s="102">
        <f t="shared" si="13"/>
        <v>1598</v>
      </c>
    </row>
    <row r="478" spans="1:19" ht="14.25" customHeight="1" x14ac:dyDescent="0.3">
      <c r="A478" s="198"/>
      <c r="B478" s="198"/>
      <c r="C478" s="198"/>
      <c r="D478" s="198"/>
      <c r="E478" s="195"/>
      <c r="F478" s="97"/>
      <c r="G478" s="200"/>
      <c r="H478" s="200"/>
      <c r="I478" s="200"/>
      <c r="J478" s="20"/>
      <c r="K478" s="20"/>
      <c r="L478" s="200"/>
      <c r="M478" s="25">
        <v>2</v>
      </c>
      <c r="N478" s="28" t="s">
        <v>116</v>
      </c>
      <c r="O478" s="23">
        <v>1</v>
      </c>
      <c r="P478" s="23" t="s">
        <v>659</v>
      </c>
      <c r="Q478" s="20" t="s">
        <v>25</v>
      </c>
      <c r="R478" s="97" t="s">
        <v>653</v>
      </c>
      <c r="S478" s="102" t="s">
        <v>638</v>
      </c>
    </row>
    <row r="479" spans="1:19" ht="14.25" customHeight="1" x14ac:dyDescent="0.3">
      <c r="A479" s="198"/>
      <c r="B479" s="198"/>
      <c r="C479" s="198"/>
      <c r="D479" s="198"/>
      <c r="E479" s="195"/>
      <c r="F479" s="97"/>
      <c r="G479" s="200" t="s">
        <v>707</v>
      </c>
      <c r="H479" s="200"/>
      <c r="I479" s="200"/>
      <c r="J479" s="20"/>
      <c r="K479" s="20"/>
      <c r="L479" s="200" t="s">
        <v>705</v>
      </c>
      <c r="M479" s="25">
        <v>1</v>
      </c>
      <c r="N479" s="28" t="s">
        <v>652</v>
      </c>
      <c r="O479" s="23">
        <v>496</v>
      </c>
      <c r="P479" s="23" t="s">
        <v>22</v>
      </c>
      <c r="Q479" s="20" t="s">
        <v>25</v>
      </c>
      <c r="R479" s="97" t="s">
        <v>653</v>
      </c>
      <c r="S479" s="102">
        <f t="shared" ref="S479" si="14">O479</f>
        <v>496</v>
      </c>
    </row>
    <row r="480" spans="1:19" ht="14.25" customHeight="1" x14ac:dyDescent="0.3">
      <c r="A480" s="198"/>
      <c r="B480" s="198"/>
      <c r="C480" s="198"/>
      <c r="D480" s="198"/>
      <c r="E480" s="195"/>
      <c r="F480" s="97"/>
      <c r="G480" s="200"/>
      <c r="H480" s="200"/>
      <c r="I480" s="200"/>
      <c r="J480" s="20"/>
      <c r="K480" s="20"/>
      <c r="L480" s="200"/>
      <c r="M480" s="25">
        <v>2</v>
      </c>
      <c r="N480" s="28" t="s">
        <v>116</v>
      </c>
      <c r="O480" s="23">
        <v>1</v>
      </c>
      <c r="P480" s="23" t="s">
        <v>659</v>
      </c>
      <c r="Q480" s="20" t="s">
        <v>25</v>
      </c>
      <c r="R480" s="97" t="s">
        <v>653</v>
      </c>
      <c r="S480" s="102" t="s">
        <v>638</v>
      </c>
    </row>
    <row r="481" spans="1:21" ht="14.25" customHeight="1" x14ac:dyDescent="0.3">
      <c r="A481" s="198"/>
      <c r="B481" s="198"/>
      <c r="C481" s="198"/>
      <c r="D481" s="198"/>
      <c r="E481" s="195"/>
      <c r="F481" s="97"/>
      <c r="G481" s="200" t="s">
        <v>708</v>
      </c>
      <c r="H481" s="200"/>
      <c r="I481" s="200"/>
      <c r="J481" s="20"/>
      <c r="K481" s="20"/>
      <c r="L481" s="200" t="s">
        <v>705</v>
      </c>
      <c r="M481" s="25">
        <v>1</v>
      </c>
      <c r="N481" s="28" t="s">
        <v>652</v>
      </c>
      <c r="O481" s="23">
        <v>1536</v>
      </c>
      <c r="P481" s="23" t="s">
        <v>22</v>
      </c>
      <c r="Q481" s="20" t="s">
        <v>25</v>
      </c>
      <c r="R481" s="97" t="s">
        <v>653</v>
      </c>
      <c r="S481" s="102">
        <f t="shared" ref="S481:S499" si="15">O481</f>
        <v>1536</v>
      </c>
    </row>
    <row r="482" spans="1:21" ht="14.25" customHeight="1" x14ac:dyDescent="0.3">
      <c r="A482" s="198"/>
      <c r="B482" s="198"/>
      <c r="C482" s="198"/>
      <c r="D482" s="198"/>
      <c r="E482" s="195"/>
      <c r="F482" s="97"/>
      <c r="G482" s="200"/>
      <c r="H482" s="200"/>
      <c r="I482" s="200"/>
      <c r="J482" s="20"/>
      <c r="K482" s="20"/>
      <c r="L482" s="200"/>
      <c r="M482" s="25">
        <v>2</v>
      </c>
      <c r="N482" s="28" t="s">
        <v>116</v>
      </c>
      <c r="O482" s="23">
        <v>1</v>
      </c>
      <c r="P482" s="23" t="s">
        <v>659</v>
      </c>
      <c r="Q482" s="20" t="s">
        <v>25</v>
      </c>
      <c r="R482" s="97" t="s">
        <v>653</v>
      </c>
      <c r="S482" s="102" t="s">
        <v>638</v>
      </c>
    </row>
    <row r="483" spans="1:21" ht="14.25" customHeight="1" x14ac:dyDescent="0.3">
      <c r="A483" s="198"/>
      <c r="B483" s="198"/>
      <c r="C483" s="198"/>
      <c r="D483" s="198"/>
      <c r="E483" s="261" t="s">
        <v>709</v>
      </c>
      <c r="F483" s="96"/>
      <c r="G483" s="200" t="s">
        <v>710</v>
      </c>
      <c r="H483" s="200"/>
      <c r="I483" s="200"/>
      <c r="J483" s="20"/>
      <c r="K483" s="20"/>
      <c r="L483" s="20" t="s">
        <v>711</v>
      </c>
      <c r="M483" s="25">
        <v>1</v>
      </c>
      <c r="N483" s="28" t="s">
        <v>712</v>
      </c>
      <c r="O483" s="23">
        <v>7223</v>
      </c>
      <c r="P483" s="23" t="s">
        <v>22</v>
      </c>
      <c r="Q483" s="20" t="s">
        <v>20</v>
      </c>
      <c r="R483" s="97" t="s">
        <v>641</v>
      </c>
      <c r="S483" s="102">
        <f t="shared" si="15"/>
        <v>7223</v>
      </c>
    </row>
    <row r="484" spans="1:21" ht="14.25" customHeight="1" x14ac:dyDescent="0.3">
      <c r="A484" s="198"/>
      <c r="B484" s="198"/>
      <c r="C484" s="198"/>
      <c r="D484" s="198"/>
      <c r="E484" s="261"/>
      <c r="F484" s="96"/>
      <c r="G484" s="200" t="s">
        <v>713</v>
      </c>
      <c r="H484" s="200"/>
      <c r="I484" s="200"/>
      <c r="J484" s="20"/>
      <c r="K484" s="20"/>
      <c r="L484" s="20" t="s">
        <v>711</v>
      </c>
      <c r="M484" s="25">
        <v>1</v>
      </c>
      <c r="N484" s="28" t="s">
        <v>712</v>
      </c>
      <c r="O484" s="23">
        <v>743</v>
      </c>
      <c r="P484" s="23" t="s">
        <v>22</v>
      </c>
      <c r="Q484" s="20" t="s">
        <v>20</v>
      </c>
      <c r="R484" s="97" t="s">
        <v>641</v>
      </c>
      <c r="S484" s="102">
        <f t="shared" si="15"/>
        <v>743</v>
      </c>
    </row>
    <row r="485" spans="1:21" ht="14.25" customHeight="1" x14ac:dyDescent="0.3">
      <c r="A485" s="198"/>
      <c r="B485" s="198"/>
      <c r="C485" s="198"/>
      <c r="D485" s="198"/>
      <c r="E485" s="261"/>
      <c r="F485" s="96"/>
      <c r="G485" s="200" t="s">
        <v>714</v>
      </c>
      <c r="H485" s="200"/>
      <c r="I485" s="200"/>
      <c r="J485" s="20"/>
      <c r="K485" s="20"/>
      <c r="L485" s="20" t="s">
        <v>705</v>
      </c>
      <c r="M485" s="25">
        <v>1</v>
      </c>
      <c r="N485" s="28" t="s">
        <v>715</v>
      </c>
      <c r="O485" s="23">
        <v>1166</v>
      </c>
      <c r="P485" s="23" t="s">
        <v>22</v>
      </c>
      <c r="Q485" s="20" t="s">
        <v>25</v>
      </c>
      <c r="R485" s="97" t="s">
        <v>653</v>
      </c>
      <c r="S485" s="102">
        <f t="shared" si="15"/>
        <v>1166</v>
      </c>
    </row>
    <row r="486" spans="1:21" s="56" customFormat="1" ht="14.25" customHeight="1" x14ac:dyDescent="0.3">
      <c r="A486" s="198"/>
      <c r="B486" s="198"/>
      <c r="C486" s="198"/>
      <c r="D486" s="198"/>
      <c r="E486" s="261"/>
      <c r="F486" s="96"/>
      <c r="G486" s="411" t="s">
        <v>716</v>
      </c>
      <c r="H486" s="411"/>
      <c r="I486" s="411"/>
      <c r="J486" s="63"/>
      <c r="K486" s="63"/>
      <c r="L486" s="63" t="s">
        <v>717</v>
      </c>
      <c r="M486" s="126">
        <v>1</v>
      </c>
      <c r="N486" s="62" t="s">
        <v>718</v>
      </c>
      <c r="O486" s="64">
        <v>2057</v>
      </c>
      <c r="P486" s="64" t="s">
        <v>22</v>
      </c>
      <c r="Q486" s="63" t="s">
        <v>25</v>
      </c>
      <c r="R486" s="100" t="s">
        <v>653</v>
      </c>
      <c r="S486" s="102">
        <f t="shared" si="15"/>
        <v>2057</v>
      </c>
    </row>
    <row r="487" spans="1:21" s="56" customFormat="1" ht="14.25" customHeight="1" x14ac:dyDescent="0.3">
      <c r="A487" s="198"/>
      <c r="B487" s="198"/>
      <c r="C487" s="198"/>
      <c r="D487" s="198"/>
      <c r="E487" s="261"/>
      <c r="F487" s="96"/>
      <c r="G487" s="411" t="s">
        <v>719</v>
      </c>
      <c r="H487" s="411"/>
      <c r="I487" s="411"/>
      <c r="J487" s="63"/>
      <c r="K487" s="63"/>
      <c r="L487" s="63" t="s">
        <v>720</v>
      </c>
      <c r="M487" s="126">
        <v>1</v>
      </c>
      <c r="N487" s="62" t="s">
        <v>721</v>
      </c>
      <c r="O487" s="64">
        <v>234</v>
      </c>
      <c r="P487" s="64" t="s">
        <v>22</v>
      </c>
      <c r="Q487" s="63" t="s">
        <v>20</v>
      </c>
      <c r="R487" s="100" t="s">
        <v>640</v>
      </c>
      <c r="S487" s="102">
        <f t="shared" si="15"/>
        <v>234</v>
      </c>
    </row>
    <row r="488" spans="1:21" ht="14.25" customHeight="1" x14ac:dyDescent="0.3">
      <c r="A488" s="198"/>
      <c r="B488" s="198"/>
      <c r="C488" s="198"/>
      <c r="D488" s="198"/>
      <c r="E488" s="261"/>
      <c r="F488" s="96"/>
      <c r="G488" s="411" t="s">
        <v>722</v>
      </c>
      <c r="H488" s="411"/>
      <c r="I488" s="411"/>
      <c r="J488" s="63"/>
      <c r="K488" s="63"/>
      <c r="L488" s="63" t="s">
        <v>705</v>
      </c>
      <c r="M488" s="126">
        <v>1</v>
      </c>
      <c r="N488" s="62" t="s">
        <v>715</v>
      </c>
      <c r="O488" s="64">
        <v>1681</v>
      </c>
      <c r="P488" s="64" t="s">
        <v>22</v>
      </c>
      <c r="Q488" s="63" t="s">
        <v>25</v>
      </c>
      <c r="R488" s="100" t="s">
        <v>653</v>
      </c>
      <c r="S488" s="102">
        <f t="shared" si="15"/>
        <v>1681</v>
      </c>
    </row>
    <row r="489" spans="1:21" ht="14.4" x14ac:dyDescent="0.3">
      <c r="A489" s="198"/>
      <c r="B489" s="198"/>
      <c r="C489" s="198"/>
      <c r="D489" s="198"/>
      <c r="E489" s="261"/>
      <c r="F489" s="96"/>
      <c r="G489" s="411" t="s">
        <v>726</v>
      </c>
      <c r="H489" s="411"/>
      <c r="I489" s="411"/>
      <c r="J489" s="63"/>
      <c r="K489" s="63"/>
      <c r="L489" s="440" t="s">
        <v>723</v>
      </c>
      <c r="M489" s="126">
        <v>1</v>
      </c>
      <c r="N489" s="62" t="s">
        <v>724</v>
      </c>
      <c r="O489" s="64">
        <v>1383</v>
      </c>
      <c r="P489" s="64" t="s">
        <v>22</v>
      </c>
      <c r="Q489" s="63" t="s">
        <v>25</v>
      </c>
      <c r="R489" s="100" t="s">
        <v>653</v>
      </c>
      <c r="S489" s="102">
        <f t="shared" si="15"/>
        <v>1383</v>
      </c>
    </row>
    <row r="490" spans="1:21" ht="14.25" customHeight="1" x14ac:dyDescent="0.3">
      <c r="A490" s="198"/>
      <c r="B490" s="198"/>
      <c r="C490" s="198"/>
      <c r="D490" s="198"/>
      <c r="E490" s="261"/>
      <c r="F490" s="96"/>
      <c r="G490" s="411"/>
      <c r="H490" s="411"/>
      <c r="I490" s="411"/>
      <c r="J490" s="63"/>
      <c r="K490" s="63"/>
      <c r="L490" s="440"/>
      <c r="M490" s="126">
        <v>2</v>
      </c>
      <c r="N490" s="62" t="s">
        <v>350</v>
      </c>
      <c r="O490" s="64">
        <v>1</v>
      </c>
      <c r="P490" s="64" t="s">
        <v>659</v>
      </c>
      <c r="Q490" s="63" t="s">
        <v>25</v>
      </c>
      <c r="R490" s="100" t="s">
        <v>653</v>
      </c>
      <c r="S490" s="116" t="s">
        <v>345</v>
      </c>
    </row>
    <row r="491" spans="1:21" ht="14.25" customHeight="1" x14ac:dyDescent="0.3">
      <c r="A491" s="198"/>
      <c r="B491" s="198"/>
      <c r="C491" s="198"/>
      <c r="D491" s="198"/>
      <c r="E491" s="261"/>
      <c r="F491" s="96"/>
      <c r="G491" s="411" t="s">
        <v>725</v>
      </c>
      <c r="H491" s="411"/>
      <c r="I491" s="411"/>
      <c r="J491" s="63"/>
      <c r="K491" s="63"/>
      <c r="L491" s="63" t="s">
        <v>728</v>
      </c>
      <c r="M491" s="126">
        <v>1</v>
      </c>
      <c r="N491" s="62" t="s">
        <v>727</v>
      </c>
      <c r="O491" s="64">
        <v>1827</v>
      </c>
      <c r="P491" s="64" t="s">
        <v>22</v>
      </c>
      <c r="Q491" s="63" t="s">
        <v>729</v>
      </c>
      <c r="R491" s="100" t="s">
        <v>641</v>
      </c>
      <c r="S491" s="102">
        <f t="shared" si="15"/>
        <v>1827</v>
      </c>
      <c r="T491" s="117"/>
      <c r="U491" s="117"/>
    </row>
    <row r="492" spans="1:21" ht="14.25" customHeight="1" x14ac:dyDescent="0.3">
      <c r="A492" s="198"/>
      <c r="B492" s="198"/>
      <c r="C492" s="198"/>
      <c r="D492" s="198"/>
      <c r="E492" s="412" t="s">
        <v>730</v>
      </c>
      <c r="F492" s="99"/>
      <c r="G492" s="411" t="s">
        <v>731</v>
      </c>
      <c r="H492" s="411"/>
      <c r="I492" s="411"/>
      <c r="J492" s="63"/>
      <c r="K492" s="63"/>
      <c r="L492" s="63" t="s">
        <v>732</v>
      </c>
      <c r="M492" s="126">
        <v>1</v>
      </c>
      <c r="N492" s="62" t="s">
        <v>733</v>
      </c>
      <c r="O492" s="64">
        <v>1249</v>
      </c>
      <c r="P492" s="64" t="s">
        <v>22</v>
      </c>
      <c r="Q492" s="63" t="s">
        <v>25</v>
      </c>
      <c r="R492" s="100" t="s">
        <v>640</v>
      </c>
      <c r="S492" s="102">
        <f t="shared" si="15"/>
        <v>1249</v>
      </c>
    </row>
    <row r="493" spans="1:21" ht="14.25" customHeight="1" x14ac:dyDescent="0.3">
      <c r="A493" s="198"/>
      <c r="B493" s="198"/>
      <c r="C493" s="198"/>
      <c r="D493" s="198"/>
      <c r="E493" s="412"/>
      <c r="F493" s="99"/>
      <c r="G493" s="411" t="s">
        <v>734</v>
      </c>
      <c r="H493" s="411"/>
      <c r="I493" s="411"/>
      <c r="J493" s="63"/>
      <c r="K493" s="63"/>
      <c r="L493" s="63" t="s">
        <v>735</v>
      </c>
      <c r="M493" s="126">
        <v>1</v>
      </c>
      <c r="N493" s="62" t="s">
        <v>733</v>
      </c>
      <c r="O493" s="64">
        <f>167+707</f>
        <v>874</v>
      </c>
      <c r="P493" s="64" t="s">
        <v>22</v>
      </c>
      <c r="Q493" s="63" t="s">
        <v>25</v>
      </c>
      <c r="R493" s="100" t="s">
        <v>640</v>
      </c>
      <c r="S493" s="102">
        <f t="shared" si="15"/>
        <v>874</v>
      </c>
    </row>
    <row r="494" spans="1:21" ht="14.25" customHeight="1" x14ac:dyDescent="0.3">
      <c r="A494" s="198"/>
      <c r="B494" s="198"/>
      <c r="C494" s="198"/>
      <c r="D494" s="198"/>
      <c r="E494" s="99" t="s">
        <v>736</v>
      </c>
      <c r="F494" s="170"/>
      <c r="G494" s="219" t="s">
        <v>738</v>
      </c>
      <c r="H494" s="220"/>
      <c r="I494" s="221"/>
      <c r="J494" s="63"/>
      <c r="K494" s="63"/>
      <c r="L494" s="63" t="s">
        <v>737</v>
      </c>
      <c r="M494" s="126">
        <v>1</v>
      </c>
      <c r="N494" s="62" t="s">
        <v>733</v>
      </c>
      <c r="O494" s="64">
        <v>1460</v>
      </c>
      <c r="P494" s="64" t="s">
        <v>22</v>
      </c>
      <c r="Q494" s="63" t="s">
        <v>25</v>
      </c>
      <c r="R494" s="100" t="s">
        <v>640</v>
      </c>
      <c r="S494" s="102">
        <f t="shared" si="15"/>
        <v>1460</v>
      </c>
    </row>
    <row r="495" spans="1:21" ht="14.25" customHeight="1" x14ac:dyDescent="0.3">
      <c r="A495" s="198"/>
      <c r="B495" s="198"/>
      <c r="C495" s="198"/>
      <c r="D495" s="198"/>
      <c r="E495" s="413" t="s">
        <v>739</v>
      </c>
      <c r="F495" s="100"/>
      <c r="G495" s="411" t="s">
        <v>740</v>
      </c>
      <c r="H495" s="411"/>
      <c r="I495" s="411"/>
      <c r="J495" s="63"/>
      <c r="K495" s="63"/>
      <c r="L495" s="63" t="s">
        <v>741</v>
      </c>
      <c r="M495" s="126">
        <v>1</v>
      </c>
      <c r="N495" s="62" t="s">
        <v>353</v>
      </c>
      <c r="O495" s="64">
        <v>8524</v>
      </c>
      <c r="P495" s="64" t="s">
        <v>22</v>
      </c>
      <c r="Q495" s="63" t="s">
        <v>25</v>
      </c>
      <c r="R495" s="100" t="s">
        <v>640</v>
      </c>
      <c r="S495" s="102">
        <f t="shared" si="15"/>
        <v>8524</v>
      </c>
    </row>
    <row r="496" spans="1:21" ht="14.25" customHeight="1" x14ac:dyDescent="0.3">
      <c r="A496" s="198"/>
      <c r="B496" s="198"/>
      <c r="C496" s="198"/>
      <c r="D496" s="198"/>
      <c r="E496" s="413"/>
      <c r="F496" s="100"/>
      <c r="G496" s="411" t="s">
        <v>742</v>
      </c>
      <c r="H496" s="411"/>
      <c r="I496" s="411"/>
      <c r="J496" s="63"/>
      <c r="K496" s="63"/>
      <c r="L496" s="411" t="s">
        <v>743</v>
      </c>
      <c r="M496" s="126">
        <v>1</v>
      </c>
      <c r="N496" s="62" t="s">
        <v>98</v>
      </c>
      <c r="O496" s="64">
        <v>3079</v>
      </c>
      <c r="P496" s="64" t="s">
        <v>22</v>
      </c>
      <c r="Q496" s="63" t="s">
        <v>25</v>
      </c>
      <c r="R496" s="100" t="s">
        <v>640</v>
      </c>
      <c r="S496" s="102">
        <f t="shared" si="15"/>
        <v>3079</v>
      </c>
    </row>
    <row r="497" spans="1:21" ht="14.25" customHeight="1" x14ac:dyDescent="0.3">
      <c r="A497" s="198"/>
      <c r="B497" s="198"/>
      <c r="C497" s="198"/>
      <c r="D497" s="198"/>
      <c r="E497" s="413"/>
      <c r="F497" s="100"/>
      <c r="G497" s="411"/>
      <c r="H497" s="411"/>
      <c r="I497" s="411"/>
      <c r="J497" s="63"/>
      <c r="K497" s="63"/>
      <c r="L497" s="411"/>
      <c r="M497" s="126">
        <v>2</v>
      </c>
      <c r="N497" s="62" t="s">
        <v>744</v>
      </c>
      <c r="O497" s="64">
        <v>1</v>
      </c>
      <c r="P497" s="64" t="s">
        <v>659</v>
      </c>
      <c r="Q497" s="63" t="s">
        <v>25</v>
      </c>
      <c r="R497" s="100" t="s">
        <v>653</v>
      </c>
      <c r="S497" s="116" t="s">
        <v>745</v>
      </c>
    </row>
    <row r="498" spans="1:21" ht="14.25" customHeight="1" x14ac:dyDescent="0.3">
      <c r="A498" s="198"/>
      <c r="B498" s="198"/>
      <c r="C498" s="198"/>
      <c r="D498" s="198"/>
      <c r="E498" s="415" t="s">
        <v>746</v>
      </c>
      <c r="F498" s="142"/>
      <c r="G498" s="411" t="s">
        <v>747</v>
      </c>
      <c r="H498" s="411"/>
      <c r="I498" s="411"/>
      <c r="J498" s="63"/>
      <c r="K498" s="63"/>
      <c r="L498" s="63" t="s">
        <v>748</v>
      </c>
      <c r="M498" s="126">
        <v>1</v>
      </c>
      <c r="N498" s="63" t="s">
        <v>124</v>
      </c>
      <c r="O498" s="64">
        <v>6264</v>
      </c>
      <c r="P498" s="64" t="s">
        <v>22</v>
      </c>
      <c r="Q498" s="63" t="s">
        <v>20</v>
      </c>
      <c r="R498" s="100" t="s">
        <v>640</v>
      </c>
      <c r="S498" s="102">
        <f t="shared" si="15"/>
        <v>6264</v>
      </c>
    </row>
    <row r="499" spans="1:21" ht="14.25" customHeight="1" x14ac:dyDescent="0.3">
      <c r="A499" s="198"/>
      <c r="B499" s="198"/>
      <c r="C499" s="198"/>
      <c r="D499" s="198"/>
      <c r="E499" s="415"/>
      <c r="F499" s="142"/>
      <c r="G499" s="411" t="s">
        <v>749</v>
      </c>
      <c r="H499" s="411"/>
      <c r="I499" s="411"/>
      <c r="J499" s="63"/>
      <c r="K499" s="63"/>
      <c r="L499" s="63" t="s">
        <v>691</v>
      </c>
      <c r="M499" s="126">
        <v>1</v>
      </c>
      <c r="N499" s="63" t="s">
        <v>750</v>
      </c>
      <c r="O499" s="64">
        <v>3319</v>
      </c>
      <c r="P499" s="64" t="s">
        <v>22</v>
      </c>
      <c r="Q499" s="63" t="s">
        <v>20</v>
      </c>
      <c r="R499" s="100" t="s">
        <v>641</v>
      </c>
      <c r="S499" s="102">
        <f t="shared" si="15"/>
        <v>3319</v>
      </c>
    </row>
    <row r="500" spans="1:21" ht="14.25" customHeight="1" x14ac:dyDescent="0.3">
      <c r="A500" s="349">
        <v>7</v>
      </c>
      <c r="B500" s="349" t="s">
        <v>769</v>
      </c>
      <c r="C500" s="417"/>
      <c r="D500" s="417"/>
      <c r="E500" s="106" t="s">
        <v>770</v>
      </c>
      <c r="F500" s="171">
        <f>SUM(S500:S502)</f>
        <v>0</v>
      </c>
      <c r="G500" s="202" t="s">
        <v>848</v>
      </c>
      <c r="H500" s="203"/>
      <c r="I500" s="204"/>
      <c r="J500" s="70"/>
      <c r="K500" s="70"/>
      <c r="L500" s="119" t="s">
        <v>849</v>
      </c>
      <c r="M500" s="84">
        <v>1</v>
      </c>
      <c r="N500" s="119" t="s">
        <v>847</v>
      </c>
      <c r="O500" s="82"/>
      <c r="P500" s="82"/>
      <c r="Q500" s="119" t="s">
        <v>20</v>
      </c>
      <c r="R500" s="135" t="s">
        <v>853</v>
      </c>
      <c r="S500" s="102"/>
    </row>
    <row r="501" spans="1:21" ht="14.25" customHeight="1" x14ac:dyDescent="0.3">
      <c r="A501" s="349"/>
      <c r="B501" s="349"/>
      <c r="C501" s="418"/>
      <c r="D501" s="418"/>
      <c r="E501" s="106" t="s">
        <v>771</v>
      </c>
      <c r="F501" s="171"/>
      <c r="G501" s="444" t="s">
        <v>772</v>
      </c>
      <c r="H501" s="203"/>
      <c r="I501" s="204"/>
      <c r="J501" s="70"/>
      <c r="K501" s="70"/>
      <c r="L501" s="119" t="s">
        <v>846</v>
      </c>
      <c r="M501" s="84">
        <v>1</v>
      </c>
      <c r="N501" s="119" t="s">
        <v>847</v>
      </c>
      <c r="O501" s="82"/>
      <c r="P501" s="82"/>
      <c r="Q501" s="119" t="s">
        <v>327</v>
      </c>
      <c r="R501" s="135" t="s">
        <v>640</v>
      </c>
      <c r="S501" s="102"/>
    </row>
    <row r="502" spans="1:21" ht="14.25" customHeight="1" x14ac:dyDescent="0.3">
      <c r="A502" s="349"/>
      <c r="B502" s="349"/>
      <c r="C502" s="419"/>
      <c r="D502" s="419"/>
      <c r="E502" s="106" t="s">
        <v>771</v>
      </c>
      <c r="F502" s="171"/>
      <c r="G502" s="444" t="s">
        <v>773</v>
      </c>
      <c r="H502" s="203"/>
      <c r="I502" s="204"/>
      <c r="J502" s="70"/>
      <c r="K502" s="70"/>
      <c r="L502" s="70"/>
      <c r="M502" s="84"/>
      <c r="N502" s="70"/>
      <c r="O502" s="82"/>
      <c r="P502" s="82"/>
      <c r="Q502" s="70"/>
      <c r="R502" s="135" t="s">
        <v>641</v>
      </c>
      <c r="S502" s="102"/>
    </row>
    <row r="503" spans="1:21" ht="14.25" customHeight="1" x14ac:dyDescent="0.3">
      <c r="A503" s="422">
        <v>8</v>
      </c>
      <c r="B503" s="420" t="s">
        <v>779</v>
      </c>
      <c r="C503" s="417"/>
      <c r="D503" s="417"/>
      <c r="E503" s="424" t="s">
        <v>777</v>
      </c>
      <c r="F503" s="172">
        <f>SUM(S503:S507)</f>
        <v>4498</v>
      </c>
      <c r="G503" s="444" t="s">
        <v>854</v>
      </c>
      <c r="H503" s="203"/>
      <c r="I503" s="204"/>
      <c r="J503" s="70"/>
      <c r="K503" s="70"/>
      <c r="L503" s="187" t="s">
        <v>850</v>
      </c>
      <c r="M503" s="184">
        <v>1</v>
      </c>
      <c r="N503" s="187" t="s">
        <v>847</v>
      </c>
      <c r="O503" s="184">
        <v>1570</v>
      </c>
      <c r="P503" s="184" t="s">
        <v>22</v>
      </c>
      <c r="Q503" s="187" t="s">
        <v>20</v>
      </c>
      <c r="R503" s="190" t="s">
        <v>641</v>
      </c>
      <c r="S503" s="102">
        <f t="shared" ref="S503" si="16">O503</f>
        <v>1570</v>
      </c>
    </row>
    <row r="504" spans="1:21" ht="14.25" customHeight="1" x14ac:dyDescent="0.3">
      <c r="A504" s="423"/>
      <c r="B504" s="421"/>
      <c r="C504" s="418"/>
      <c r="D504" s="418"/>
      <c r="E504" s="425"/>
      <c r="F504" s="173"/>
      <c r="G504" s="444" t="s">
        <v>774</v>
      </c>
      <c r="H504" s="203"/>
      <c r="I504" s="204"/>
      <c r="J504" s="70"/>
      <c r="K504" s="70"/>
      <c r="L504" s="188"/>
      <c r="M504" s="185"/>
      <c r="N504" s="188"/>
      <c r="O504" s="185"/>
      <c r="P504" s="185"/>
      <c r="Q504" s="188"/>
      <c r="R504" s="191"/>
      <c r="S504" s="102"/>
    </row>
    <row r="505" spans="1:21" ht="14.25" customHeight="1" x14ac:dyDescent="0.3">
      <c r="A505" s="423"/>
      <c r="B505" s="421"/>
      <c r="C505" s="418"/>
      <c r="D505" s="418"/>
      <c r="E505" s="426"/>
      <c r="F505" s="174"/>
      <c r="G505" s="444" t="s">
        <v>775</v>
      </c>
      <c r="H505" s="203"/>
      <c r="I505" s="204"/>
      <c r="J505" s="70"/>
      <c r="K505" s="70"/>
      <c r="L505" s="189"/>
      <c r="M505" s="186"/>
      <c r="N505" s="189"/>
      <c r="O505" s="186"/>
      <c r="P505" s="186"/>
      <c r="Q505" s="189"/>
      <c r="R505" s="192"/>
      <c r="S505" s="102"/>
    </row>
    <row r="506" spans="1:21" ht="14.25" customHeight="1" x14ac:dyDescent="0.3">
      <c r="A506" s="423"/>
      <c r="B506" s="421"/>
      <c r="C506" s="418"/>
      <c r="D506" s="418"/>
      <c r="E506" s="190" t="s">
        <v>851</v>
      </c>
      <c r="F506" s="175"/>
      <c r="G506" s="444" t="s">
        <v>776</v>
      </c>
      <c r="H506" s="203"/>
      <c r="I506" s="204"/>
      <c r="J506" s="70"/>
      <c r="K506" s="70"/>
      <c r="L506" s="119" t="s">
        <v>850</v>
      </c>
      <c r="M506" s="84">
        <v>1</v>
      </c>
      <c r="N506" s="119" t="s">
        <v>847</v>
      </c>
      <c r="O506" s="82">
        <v>2043</v>
      </c>
      <c r="P506" s="82" t="s">
        <v>22</v>
      </c>
      <c r="Q506" s="119" t="s">
        <v>20</v>
      </c>
      <c r="R506" s="135" t="s">
        <v>640</v>
      </c>
      <c r="S506" s="102">
        <f t="shared" ref="S506:S511" si="17">O506</f>
        <v>2043</v>
      </c>
    </row>
    <row r="507" spans="1:21" ht="14.25" customHeight="1" x14ac:dyDescent="0.3">
      <c r="A507" s="423"/>
      <c r="B507" s="421"/>
      <c r="C507" s="418"/>
      <c r="D507" s="418"/>
      <c r="E507" s="192"/>
      <c r="F507" s="176"/>
      <c r="G507" s="202" t="s">
        <v>852</v>
      </c>
      <c r="H507" s="203"/>
      <c r="I507" s="204"/>
      <c r="J507" s="70"/>
      <c r="K507" s="70"/>
      <c r="L507" s="119" t="s">
        <v>850</v>
      </c>
      <c r="M507" s="84">
        <v>1</v>
      </c>
      <c r="N507" s="119" t="s">
        <v>847</v>
      </c>
      <c r="O507" s="82">
        <v>885</v>
      </c>
      <c r="P507" s="82" t="s">
        <v>22</v>
      </c>
      <c r="Q507" s="119" t="s">
        <v>20</v>
      </c>
      <c r="R507" s="106"/>
      <c r="S507" s="102">
        <f t="shared" si="17"/>
        <v>885</v>
      </c>
    </row>
    <row r="508" spans="1:21" ht="14.25" customHeight="1" x14ac:dyDescent="0.3">
      <c r="A508" s="430">
        <v>9</v>
      </c>
      <c r="B508" s="427" t="s">
        <v>778</v>
      </c>
      <c r="C508" s="441"/>
      <c r="D508" s="441"/>
      <c r="E508" s="427" t="s">
        <v>782</v>
      </c>
      <c r="F508" s="139">
        <f>SUM(S508:S511)</f>
        <v>900</v>
      </c>
      <c r="G508" s="435" t="s">
        <v>787</v>
      </c>
      <c r="H508" s="435"/>
      <c r="I508" s="435"/>
      <c r="J508" s="70"/>
      <c r="K508" s="70"/>
      <c r="L508" s="435" t="s">
        <v>784</v>
      </c>
      <c r="M508" s="84">
        <v>1</v>
      </c>
      <c r="N508" s="94" t="s">
        <v>786</v>
      </c>
      <c r="O508" s="434">
        <v>300</v>
      </c>
      <c r="P508" s="434" t="s">
        <v>22</v>
      </c>
      <c r="Q508" s="433" t="s">
        <v>20</v>
      </c>
      <c r="R508" s="431" t="s">
        <v>641</v>
      </c>
      <c r="S508" s="102">
        <f t="shared" si="17"/>
        <v>300</v>
      </c>
    </row>
    <row r="509" spans="1:21" ht="14.25" customHeight="1" x14ac:dyDescent="0.3">
      <c r="A509" s="425"/>
      <c r="B509" s="428"/>
      <c r="C509" s="442"/>
      <c r="D509" s="442"/>
      <c r="E509" s="428"/>
      <c r="F509" s="140"/>
      <c r="G509" s="435"/>
      <c r="H509" s="435"/>
      <c r="I509" s="435"/>
      <c r="J509" s="70"/>
      <c r="K509" s="70"/>
      <c r="L509" s="435"/>
      <c r="M509" s="84">
        <v>2</v>
      </c>
      <c r="N509" s="94" t="s">
        <v>785</v>
      </c>
      <c r="O509" s="434"/>
      <c r="P509" s="434"/>
      <c r="Q509" s="433"/>
      <c r="R509" s="432"/>
      <c r="S509" s="102">
        <f t="shared" si="17"/>
        <v>0</v>
      </c>
    </row>
    <row r="510" spans="1:21" ht="28.95" customHeight="1" x14ac:dyDescent="0.3">
      <c r="A510" s="425"/>
      <c r="B510" s="428"/>
      <c r="C510" s="442"/>
      <c r="D510" s="442"/>
      <c r="E510" s="428"/>
      <c r="F510" s="140"/>
      <c r="G510" s="435" t="s">
        <v>783</v>
      </c>
      <c r="H510" s="435"/>
      <c r="I510" s="435"/>
      <c r="J510" s="70"/>
      <c r="K510" s="70"/>
      <c r="L510" s="439" t="s">
        <v>788</v>
      </c>
      <c r="M510" s="84">
        <v>1</v>
      </c>
      <c r="N510" s="94" t="s">
        <v>786</v>
      </c>
      <c r="O510" s="436">
        <v>600</v>
      </c>
      <c r="P510" s="436" t="s">
        <v>22</v>
      </c>
      <c r="Q510" s="437" t="s">
        <v>789</v>
      </c>
      <c r="R510" s="431" t="s">
        <v>641</v>
      </c>
      <c r="S510" s="102">
        <f t="shared" si="17"/>
        <v>600</v>
      </c>
    </row>
    <row r="511" spans="1:21" ht="14.25" customHeight="1" x14ac:dyDescent="0.3">
      <c r="A511" s="426"/>
      <c r="B511" s="429"/>
      <c r="C511" s="443"/>
      <c r="D511" s="443"/>
      <c r="E511" s="429"/>
      <c r="F511" s="141"/>
      <c r="G511" s="435"/>
      <c r="H511" s="435"/>
      <c r="I511" s="435"/>
      <c r="J511" s="70"/>
      <c r="K511" s="70"/>
      <c r="L511" s="439"/>
      <c r="M511" s="84">
        <v>2</v>
      </c>
      <c r="N511" s="94" t="s">
        <v>652</v>
      </c>
      <c r="O511" s="436"/>
      <c r="P511" s="436"/>
      <c r="Q511" s="438"/>
      <c r="R511" s="432"/>
      <c r="S511" s="102">
        <f t="shared" si="17"/>
        <v>0</v>
      </c>
    </row>
    <row r="512" spans="1:21" ht="14.25" customHeight="1" x14ac:dyDescent="0.3">
      <c r="A512" s="195">
        <v>10</v>
      </c>
      <c r="B512" s="195" t="s">
        <v>816</v>
      </c>
      <c r="C512" s="193"/>
      <c r="D512" s="193"/>
      <c r="E512" s="197" t="s">
        <v>790</v>
      </c>
      <c r="F512" s="166">
        <f>SUM(S512:S543)</f>
        <v>10380</v>
      </c>
      <c r="G512" s="210" t="s">
        <v>791</v>
      </c>
      <c r="H512" s="211"/>
      <c r="I512" s="212"/>
      <c r="J512" s="26"/>
      <c r="K512" s="26"/>
      <c r="L512" s="208" t="s">
        <v>817</v>
      </c>
      <c r="M512" s="25">
        <v>1</v>
      </c>
      <c r="N512" s="33" t="s">
        <v>818</v>
      </c>
      <c r="O512" s="25">
        <v>1000</v>
      </c>
      <c r="P512" s="25" t="s">
        <v>22</v>
      </c>
      <c r="Q512" s="47" t="s">
        <v>20</v>
      </c>
      <c r="R512" s="197" t="s">
        <v>641</v>
      </c>
      <c r="S512" s="152">
        <f>O512</f>
        <v>1000</v>
      </c>
      <c r="T512" s="95"/>
      <c r="U512" s="95"/>
    </row>
    <row r="513" spans="1:21" ht="14.25" customHeight="1" x14ac:dyDescent="0.3">
      <c r="A513" s="195"/>
      <c r="B513" s="195"/>
      <c r="C513" s="193"/>
      <c r="D513" s="193"/>
      <c r="E513" s="198"/>
      <c r="F513" s="138"/>
      <c r="G513" s="222"/>
      <c r="H513" s="223"/>
      <c r="I513" s="224"/>
      <c r="J513" s="26"/>
      <c r="K513" s="26"/>
      <c r="L513" s="225"/>
      <c r="M513" s="25">
        <v>2</v>
      </c>
      <c r="N513" s="33" t="s">
        <v>473</v>
      </c>
      <c r="O513" s="25">
        <v>2.14</v>
      </c>
      <c r="P513" s="25" t="s">
        <v>315</v>
      </c>
      <c r="Q513" s="47" t="s">
        <v>25</v>
      </c>
      <c r="R513" s="198"/>
      <c r="S513" s="152"/>
      <c r="T513" s="95"/>
      <c r="U513" s="95"/>
    </row>
    <row r="514" spans="1:21" ht="14.25" customHeight="1" x14ac:dyDescent="0.3">
      <c r="A514" s="195"/>
      <c r="B514" s="195"/>
      <c r="C514" s="193"/>
      <c r="D514" s="193"/>
      <c r="E514" s="198"/>
      <c r="F514" s="138"/>
      <c r="G514" s="213"/>
      <c r="H514" s="214"/>
      <c r="I514" s="215"/>
      <c r="J514" s="26"/>
      <c r="K514" s="26"/>
      <c r="L514" s="209"/>
      <c r="M514" s="25">
        <v>3</v>
      </c>
      <c r="N514" s="33" t="s">
        <v>819</v>
      </c>
      <c r="O514" s="25">
        <v>1</v>
      </c>
      <c r="P514" s="25" t="s">
        <v>659</v>
      </c>
      <c r="Q514" s="47" t="s">
        <v>25</v>
      </c>
      <c r="R514" s="201"/>
      <c r="S514" s="152"/>
      <c r="T514" s="95"/>
      <c r="U514" s="95"/>
    </row>
    <row r="515" spans="1:21" ht="14.25" customHeight="1" x14ac:dyDescent="0.3">
      <c r="A515" s="195"/>
      <c r="B515" s="195"/>
      <c r="C515" s="193"/>
      <c r="D515" s="193"/>
      <c r="E515" s="198"/>
      <c r="F515" s="138"/>
      <c r="G515" s="216" t="s">
        <v>792</v>
      </c>
      <c r="H515" s="217"/>
      <c r="I515" s="218"/>
      <c r="J515" s="26"/>
      <c r="K515" s="26"/>
      <c r="L515" s="101" t="s">
        <v>817</v>
      </c>
      <c r="M515" s="25">
        <v>1</v>
      </c>
      <c r="N515" s="33" t="s">
        <v>820</v>
      </c>
      <c r="O515" s="25">
        <v>150</v>
      </c>
      <c r="P515" s="25" t="s">
        <v>22</v>
      </c>
      <c r="Q515" s="47" t="s">
        <v>20</v>
      </c>
      <c r="R515" s="97" t="s">
        <v>641</v>
      </c>
      <c r="S515" s="152">
        <f t="shared" ref="S515:S533" si="18">O515</f>
        <v>150</v>
      </c>
      <c r="T515" s="95"/>
      <c r="U515" s="95"/>
    </row>
    <row r="516" spans="1:21" ht="14.25" customHeight="1" x14ac:dyDescent="0.3">
      <c r="A516" s="195"/>
      <c r="B516" s="195"/>
      <c r="C516" s="193"/>
      <c r="D516" s="193"/>
      <c r="E516" s="198"/>
      <c r="F516" s="138"/>
      <c r="G516" s="216" t="s">
        <v>793</v>
      </c>
      <c r="H516" s="217"/>
      <c r="I516" s="218"/>
      <c r="J516" s="26"/>
      <c r="K516" s="26"/>
      <c r="L516" s="101" t="s">
        <v>817</v>
      </c>
      <c r="M516" s="25">
        <v>1</v>
      </c>
      <c r="N516" s="33" t="s">
        <v>820</v>
      </c>
      <c r="O516" s="25">
        <v>300</v>
      </c>
      <c r="P516" s="25" t="s">
        <v>22</v>
      </c>
      <c r="Q516" s="47" t="s">
        <v>20</v>
      </c>
      <c r="R516" s="97" t="s">
        <v>641</v>
      </c>
      <c r="S516" s="152">
        <f t="shared" si="18"/>
        <v>300</v>
      </c>
      <c r="T516" s="95"/>
      <c r="U516" s="95"/>
    </row>
    <row r="517" spans="1:21" ht="14.25" customHeight="1" x14ac:dyDescent="0.3">
      <c r="A517" s="195"/>
      <c r="B517" s="195"/>
      <c r="C517" s="193"/>
      <c r="D517" s="193"/>
      <c r="E517" s="198"/>
      <c r="F517" s="138"/>
      <c r="G517" s="216" t="s">
        <v>794</v>
      </c>
      <c r="H517" s="217"/>
      <c r="I517" s="218"/>
      <c r="J517" s="26"/>
      <c r="K517" s="26"/>
      <c r="L517" s="101" t="s">
        <v>817</v>
      </c>
      <c r="M517" s="25">
        <v>1</v>
      </c>
      <c r="N517" s="33" t="s">
        <v>821</v>
      </c>
      <c r="O517" s="25">
        <v>900</v>
      </c>
      <c r="P517" s="25" t="s">
        <v>22</v>
      </c>
      <c r="Q517" s="47" t="s">
        <v>20</v>
      </c>
      <c r="R517" s="97" t="s">
        <v>640</v>
      </c>
      <c r="S517" s="152">
        <f t="shared" si="18"/>
        <v>900</v>
      </c>
      <c r="T517" s="95"/>
      <c r="U517" s="95"/>
    </row>
    <row r="518" spans="1:21" ht="14.25" customHeight="1" x14ac:dyDescent="0.3">
      <c r="A518" s="195"/>
      <c r="B518" s="195"/>
      <c r="C518" s="193"/>
      <c r="D518" s="193"/>
      <c r="E518" s="198"/>
      <c r="F518" s="138"/>
      <c r="G518" s="210" t="s">
        <v>795</v>
      </c>
      <c r="H518" s="211"/>
      <c r="I518" s="212"/>
      <c r="J518" s="26"/>
      <c r="K518" s="26"/>
      <c r="L518" s="101" t="s">
        <v>817</v>
      </c>
      <c r="M518" s="25">
        <v>1</v>
      </c>
      <c r="N518" s="33" t="s">
        <v>821</v>
      </c>
      <c r="O518" s="25">
        <v>550</v>
      </c>
      <c r="P518" s="25" t="s">
        <v>22</v>
      </c>
      <c r="Q518" s="47" t="s">
        <v>20</v>
      </c>
      <c r="R518" s="97" t="s">
        <v>641</v>
      </c>
      <c r="S518" s="152">
        <f t="shared" si="18"/>
        <v>550</v>
      </c>
      <c r="T518" s="95"/>
      <c r="U518" s="95"/>
    </row>
    <row r="519" spans="1:21" ht="14.25" customHeight="1" x14ac:dyDescent="0.3">
      <c r="A519" s="195"/>
      <c r="B519" s="195"/>
      <c r="C519" s="193"/>
      <c r="D519" s="193"/>
      <c r="E519" s="198"/>
      <c r="F519" s="138"/>
      <c r="G519" s="210" t="s">
        <v>796</v>
      </c>
      <c r="H519" s="211"/>
      <c r="I519" s="212"/>
      <c r="J519" s="26"/>
      <c r="K519" s="26"/>
      <c r="L519" s="208" t="s">
        <v>817</v>
      </c>
      <c r="M519" s="25">
        <v>1</v>
      </c>
      <c r="N519" s="33" t="s">
        <v>821</v>
      </c>
      <c r="O519" s="25">
        <v>830</v>
      </c>
      <c r="P519" s="25" t="s">
        <v>22</v>
      </c>
      <c r="Q519" s="47" t="s">
        <v>20</v>
      </c>
      <c r="R519" s="97" t="s">
        <v>641</v>
      </c>
      <c r="S519" s="152">
        <f t="shared" si="18"/>
        <v>830</v>
      </c>
      <c r="T519" s="95"/>
      <c r="U519" s="95"/>
    </row>
    <row r="520" spans="1:21" ht="14.25" customHeight="1" x14ac:dyDescent="0.3">
      <c r="A520" s="195"/>
      <c r="B520" s="195"/>
      <c r="C520" s="193"/>
      <c r="D520" s="193"/>
      <c r="E520" s="201"/>
      <c r="F520" s="167"/>
      <c r="G520" s="213"/>
      <c r="H520" s="214"/>
      <c r="I520" s="215"/>
      <c r="J520" s="26"/>
      <c r="K520" s="26"/>
      <c r="L520" s="209"/>
      <c r="M520" s="25">
        <v>2</v>
      </c>
      <c r="N520" s="33" t="s">
        <v>819</v>
      </c>
      <c r="O520" s="25">
        <v>1</v>
      </c>
      <c r="P520" s="25" t="s">
        <v>659</v>
      </c>
      <c r="Q520" s="47" t="s">
        <v>25</v>
      </c>
      <c r="R520" s="97" t="s">
        <v>641</v>
      </c>
      <c r="S520" s="105" t="s">
        <v>745</v>
      </c>
      <c r="T520" s="95"/>
      <c r="U520" s="95"/>
    </row>
    <row r="521" spans="1:21" ht="14.25" customHeight="1" x14ac:dyDescent="0.3">
      <c r="A521" s="195"/>
      <c r="B521" s="195"/>
      <c r="C521" s="193"/>
      <c r="D521" s="193"/>
      <c r="E521" s="197" t="s">
        <v>797</v>
      </c>
      <c r="F521" s="166"/>
      <c r="G521" s="216" t="s">
        <v>799</v>
      </c>
      <c r="H521" s="217"/>
      <c r="I521" s="218"/>
      <c r="J521" s="26"/>
      <c r="K521" s="26"/>
      <c r="L521" s="101" t="s">
        <v>817</v>
      </c>
      <c r="M521" s="25">
        <v>1</v>
      </c>
      <c r="N521" s="33" t="s">
        <v>820</v>
      </c>
      <c r="O521" s="25">
        <v>500</v>
      </c>
      <c r="P521" s="25" t="s">
        <v>22</v>
      </c>
      <c r="Q521" s="47" t="s">
        <v>20</v>
      </c>
      <c r="R521" s="97" t="s">
        <v>640</v>
      </c>
      <c r="S521" s="152">
        <f t="shared" si="18"/>
        <v>500</v>
      </c>
      <c r="T521" s="95"/>
      <c r="U521" s="95"/>
    </row>
    <row r="522" spans="1:21" ht="14.25" customHeight="1" x14ac:dyDescent="0.3">
      <c r="A522" s="195"/>
      <c r="B522" s="195"/>
      <c r="C522" s="193"/>
      <c r="D522" s="193"/>
      <c r="E522" s="198"/>
      <c r="F522" s="138"/>
      <c r="G522" s="210" t="s">
        <v>812</v>
      </c>
      <c r="H522" s="211"/>
      <c r="I522" s="212"/>
      <c r="J522" s="26"/>
      <c r="K522" s="26"/>
      <c r="L522" s="208" t="s">
        <v>817</v>
      </c>
      <c r="M522" s="25">
        <v>1</v>
      </c>
      <c r="N522" s="33" t="s">
        <v>835</v>
      </c>
      <c r="O522" s="25">
        <v>450</v>
      </c>
      <c r="P522" s="25" t="s">
        <v>22</v>
      </c>
      <c r="Q522" s="47" t="s">
        <v>20</v>
      </c>
      <c r="R522" s="97" t="s">
        <v>641</v>
      </c>
      <c r="S522" s="152">
        <f t="shared" si="18"/>
        <v>450</v>
      </c>
      <c r="T522" s="95"/>
      <c r="U522" s="95"/>
    </row>
    <row r="523" spans="1:21" ht="14.25" customHeight="1" x14ac:dyDescent="0.3">
      <c r="A523" s="195"/>
      <c r="B523" s="195"/>
      <c r="C523" s="193"/>
      <c r="D523" s="193"/>
      <c r="E523" s="201"/>
      <c r="F523" s="167"/>
      <c r="G523" s="213"/>
      <c r="H523" s="214"/>
      <c r="I523" s="215"/>
      <c r="J523" s="26"/>
      <c r="K523" s="26"/>
      <c r="L523" s="209"/>
      <c r="M523" s="25">
        <v>2</v>
      </c>
      <c r="N523" s="33" t="s">
        <v>652</v>
      </c>
      <c r="O523" s="25">
        <v>115</v>
      </c>
      <c r="P523" s="25" t="s">
        <v>22</v>
      </c>
      <c r="Q523" s="47" t="s">
        <v>25</v>
      </c>
      <c r="R523" s="104" t="s">
        <v>653</v>
      </c>
      <c r="S523" s="152">
        <f t="shared" si="18"/>
        <v>115</v>
      </c>
      <c r="T523" s="95"/>
      <c r="U523" s="95"/>
    </row>
    <row r="524" spans="1:21" ht="14.25" customHeight="1" x14ac:dyDescent="0.3">
      <c r="A524" s="195"/>
      <c r="B524" s="195"/>
      <c r="C524" s="193"/>
      <c r="D524" s="193"/>
      <c r="E524" s="197" t="s">
        <v>798</v>
      </c>
      <c r="F524" s="166"/>
      <c r="G524" s="210" t="s">
        <v>800</v>
      </c>
      <c r="H524" s="211"/>
      <c r="I524" s="212"/>
      <c r="J524" s="26"/>
      <c r="K524" s="26"/>
      <c r="L524" s="208" t="s">
        <v>817</v>
      </c>
      <c r="M524" s="25">
        <v>1</v>
      </c>
      <c r="N524" s="33" t="s">
        <v>124</v>
      </c>
      <c r="O524" s="25">
        <v>700</v>
      </c>
      <c r="P524" s="25" t="s">
        <v>22</v>
      </c>
      <c r="Q524" s="47" t="s">
        <v>20</v>
      </c>
      <c r="R524" s="197" t="s">
        <v>641</v>
      </c>
      <c r="S524" s="152">
        <f t="shared" si="18"/>
        <v>700</v>
      </c>
      <c r="T524" s="95"/>
      <c r="U524" s="95"/>
    </row>
    <row r="525" spans="1:21" ht="14.25" customHeight="1" x14ac:dyDescent="0.3">
      <c r="A525" s="195"/>
      <c r="B525" s="195"/>
      <c r="C525" s="193"/>
      <c r="D525" s="193"/>
      <c r="E525" s="198"/>
      <c r="F525" s="138"/>
      <c r="G525" s="213"/>
      <c r="H525" s="214"/>
      <c r="I525" s="215"/>
      <c r="J525" s="26"/>
      <c r="K525" s="26"/>
      <c r="L525" s="209"/>
      <c r="M525" s="25">
        <v>2</v>
      </c>
      <c r="N525" s="33" t="s">
        <v>819</v>
      </c>
      <c r="O525" s="25">
        <v>1</v>
      </c>
      <c r="P525" s="25" t="s">
        <v>834</v>
      </c>
      <c r="Q525" s="47" t="s">
        <v>25</v>
      </c>
      <c r="R525" s="201"/>
      <c r="S525" s="152"/>
      <c r="T525" s="95"/>
      <c r="U525" s="95"/>
    </row>
    <row r="526" spans="1:21" ht="14.25" customHeight="1" x14ac:dyDescent="0.3">
      <c r="A526" s="195"/>
      <c r="B526" s="195"/>
      <c r="C526" s="193"/>
      <c r="D526" s="193"/>
      <c r="E526" s="198"/>
      <c r="F526" s="138"/>
      <c r="G526" s="216" t="s">
        <v>813</v>
      </c>
      <c r="H526" s="217"/>
      <c r="I526" s="218"/>
      <c r="J526" s="26"/>
      <c r="K526" s="26"/>
      <c r="L526" s="101" t="s">
        <v>817</v>
      </c>
      <c r="M526" s="25">
        <v>1</v>
      </c>
      <c r="N526" s="33" t="s">
        <v>124</v>
      </c>
      <c r="O526" s="25">
        <v>615</v>
      </c>
      <c r="P526" s="25" t="s">
        <v>22</v>
      </c>
      <c r="Q526" s="47" t="s">
        <v>20</v>
      </c>
      <c r="R526" s="97" t="s">
        <v>641</v>
      </c>
      <c r="S526" s="152">
        <f t="shared" si="18"/>
        <v>615</v>
      </c>
      <c r="T526" s="95"/>
      <c r="U526" s="95"/>
    </row>
    <row r="527" spans="1:21" ht="14.25" customHeight="1" x14ac:dyDescent="0.3">
      <c r="A527" s="195"/>
      <c r="B527" s="195"/>
      <c r="C527" s="193"/>
      <c r="D527" s="193"/>
      <c r="E527" s="198"/>
      <c r="F527" s="138"/>
      <c r="G527" s="216" t="s">
        <v>814</v>
      </c>
      <c r="H527" s="217"/>
      <c r="I527" s="218"/>
      <c r="J527" s="26"/>
      <c r="K527" s="26"/>
      <c r="L527" s="101" t="s">
        <v>833</v>
      </c>
      <c r="M527" s="25">
        <v>1</v>
      </c>
      <c r="N527" s="33" t="s">
        <v>652</v>
      </c>
      <c r="O527" s="25">
        <v>400</v>
      </c>
      <c r="P527" s="25" t="s">
        <v>22</v>
      </c>
      <c r="Q527" s="47" t="s">
        <v>25</v>
      </c>
      <c r="R527" s="97" t="s">
        <v>640</v>
      </c>
      <c r="S527" s="152">
        <f t="shared" si="18"/>
        <v>400</v>
      </c>
      <c r="T527" s="95"/>
      <c r="U527" s="95"/>
    </row>
    <row r="528" spans="1:21" ht="14.25" customHeight="1" x14ac:dyDescent="0.3">
      <c r="A528" s="195"/>
      <c r="B528" s="195"/>
      <c r="C528" s="193"/>
      <c r="D528" s="193"/>
      <c r="E528" s="201"/>
      <c r="F528" s="167"/>
      <c r="G528" s="216" t="s">
        <v>815</v>
      </c>
      <c r="H528" s="217"/>
      <c r="I528" s="218"/>
      <c r="J528" s="26"/>
      <c r="K528" s="26"/>
      <c r="L528" s="101" t="s">
        <v>833</v>
      </c>
      <c r="M528" s="25">
        <v>1</v>
      </c>
      <c r="N528" s="33" t="s">
        <v>124</v>
      </c>
      <c r="O528" s="25">
        <v>150</v>
      </c>
      <c r="P528" s="25" t="s">
        <v>22</v>
      </c>
      <c r="Q528" s="47" t="s">
        <v>20</v>
      </c>
      <c r="R528" s="97" t="s">
        <v>640</v>
      </c>
      <c r="S528" s="152">
        <f t="shared" si="18"/>
        <v>150</v>
      </c>
      <c r="T528" s="95"/>
      <c r="U528" s="95"/>
    </row>
    <row r="529" spans="1:21" ht="14.25" customHeight="1" x14ac:dyDescent="0.3">
      <c r="A529" s="195"/>
      <c r="B529" s="195"/>
      <c r="C529" s="193"/>
      <c r="D529" s="193"/>
      <c r="E529" s="197" t="s">
        <v>803</v>
      </c>
      <c r="F529" s="166"/>
      <c r="G529" s="210" t="s">
        <v>801</v>
      </c>
      <c r="H529" s="211"/>
      <c r="I529" s="212"/>
      <c r="J529" s="26"/>
      <c r="K529" s="26"/>
      <c r="L529" s="208" t="s">
        <v>817</v>
      </c>
      <c r="M529" s="25">
        <v>1</v>
      </c>
      <c r="N529" s="33" t="s">
        <v>827</v>
      </c>
      <c r="O529" s="25">
        <v>170</v>
      </c>
      <c r="P529" s="25" t="s">
        <v>22</v>
      </c>
      <c r="Q529" s="47" t="s">
        <v>20</v>
      </c>
      <c r="R529" s="197" t="s">
        <v>641</v>
      </c>
      <c r="S529" s="152">
        <f t="shared" si="18"/>
        <v>170</v>
      </c>
      <c r="T529" s="95"/>
      <c r="U529" s="95"/>
    </row>
    <row r="530" spans="1:21" ht="14.25" customHeight="1" x14ac:dyDescent="0.3">
      <c r="A530" s="195"/>
      <c r="B530" s="195"/>
      <c r="C530" s="193"/>
      <c r="D530" s="193"/>
      <c r="E530" s="198"/>
      <c r="F530" s="138"/>
      <c r="G530" s="213"/>
      <c r="H530" s="214"/>
      <c r="I530" s="215"/>
      <c r="J530" s="26"/>
      <c r="K530" s="26"/>
      <c r="L530" s="209"/>
      <c r="M530" s="25">
        <v>2</v>
      </c>
      <c r="N530" s="33" t="s">
        <v>828</v>
      </c>
      <c r="O530" s="25">
        <v>170</v>
      </c>
      <c r="P530" s="25" t="s">
        <v>22</v>
      </c>
      <c r="Q530" s="47" t="s">
        <v>25</v>
      </c>
      <c r="R530" s="201"/>
      <c r="S530" s="152">
        <f t="shared" si="18"/>
        <v>170</v>
      </c>
      <c r="T530" s="95"/>
      <c r="U530" s="95"/>
    </row>
    <row r="531" spans="1:21" ht="14.25" customHeight="1" x14ac:dyDescent="0.3">
      <c r="A531" s="195"/>
      <c r="B531" s="195"/>
      <c r="C531" s="193"/>
      <c r="D531" s="193"/>
      <c r="E531" s="201"/>
      <c r="F531" s="167"/>
      <c r="G531" s="216" t="s">
        <v>802</v>
      </c>
      <c r="H531" s="217"/>
      <c r="I531" s="218"/>
      <c r="J531" s="26"/>
      <c r="K531" s="26"/>
      <c r="L531" s="101" t="s">
        <v>817</v>
      </c>
      <c r="M531" s="25">
        <v>1</v>
      </c>
      <c r="N531" s="33" t="s">
        <v>821</v>
      </c>
      <c r="O531" s="25">
        <v>600</v>
      </c>
      <c r="P531" s="25" t="s">
        <v>22</v>
      </c>
      <c r="Q531" s="47" t="s">
        <v>20</v>
      </c>
      <c r="R531" s="97" t="s">
        <v>640</v>
      </c>
      <c r="S531" s="152">
        <f t="shared" si="18"/>
        <v>600</v>
      </c>
      <c r="T531" s="95"/>
      <c r="U531" s="95"/>
    </row>
    <row r="532" spans="1:21" ht="14.25" customHeight="1" x14ac:dyDescent="0.3">
      <c r="A532" s="195"/>
      <c r="B532" s="195"/>
      <c r="C532" s="193"/>
      <c r="D532" s="193"/>
      <c r="E532" s="197" t="s">
        <v>804</v>
      </c>
      <c r="F532" s="166"/>
      <c r="G532" s="210" t="s">
        <v>805</v>
      </c>
      <c r="H532" s="211"/>
      <c r="I532" s="212"/>
      <c r="J532" s="26"/>
      <c r="K532" s="26"/>
      <c r="L532" s="208" t="s">
        <v>817</v>
      </c>
      <c r="M532" s="25">
        <v>1</v>
      </c>
      <c r="N532" s="33" t="s">
        <v>823</v>
      </c>
      <c r="O532" s="25">
        <v>220</v>
      </c>
      <c r="P532" s="25" t="s">
        <v>22</v>
      </c>
      <c r="Q532" s="47" t="s">
        <v>20</v>
      </c>
      <c r="R532" s="197" t="s">
        <v>640</v>
      </c>
      <c r="S532" s="152">
        <f t="shared" si="18"/>
        <v>220</v>
      </c>
      <c r="T532" s="95"/>
      <c r="U532" s="95"/>
    </row>
    <row r="533" spans="1:21" ht="14.25" customHeight="1" x14ac:dyDescent="0.3">
      <c r="A533" s="195"/>
      <c r="B533" s="195"/>
      <c r="C533" s="193"/>
      <c r="D533" s="193"/>
      <c r="E533" s="198"/>
      <c r="F533" s="138"/>
      <c r="G533" s="222"/>
      <c r="H533" s="223"/>
      <c r="I533" s="224"/>
      <c r="J533" s="26"/>
      <c r="K533" s="26"/>
      <c r="L533" s="225"/>
      <c r="M533" s="25">
        <v>2</v>
      </c>
      <c r="N533" s="33" t="s">
        <v>652</v>
      </c>
      <c r="O533" s="25">
        <v>230</v>
      </c>
      <c r="P533" s="25" t="s">
        <v>22</v>
      </c>
      <c r="Q533" s="47" t="s">
        <v>25</v>
      </c>
      <c r="R533" s="198"/>
      <c r="S533" s="152">
        <f t="shared" si="18"/>
        <v>230</v>
      </c>
      <c r="T533" s="95"/>
      <c r="U533" s="95"/>
    </row>
    <row r="534" spans="1:21" ht="14.25" customHeight="1" x14ac:dyDescent="0.3">
      <c r="A534" s="195"/>
      <c r="B534" s="195"/>
      <c r="C534" s="193"/>
      <c r="D534" s="193"/>
      <c r="E534" s="198"/>
      <c r="F534" s="138"/>
      <c r="G534" s="213"/>
      <c r="H534" s="214"/>
      <c r="I534" s="215"/>
      <c r="J534" s="26"/>
      <c r="K534" s="26"/>
      <c r="L534" s="209"/>
      <c r="M534" s="25">
        <v>3</v>
      </c>
      <c r="N534" s="33" t="s">
        <v>822</v>
      </c>
      <c r="O534" s="25">
        <v>1</v>
      </c>
      <c r="P534" s="25" t="s">
        <v>659</v>
      </c>
      <c r="Q534" s="47" t="s">
        <v>25</v>
      </c>
      <c r="R534" s="201"/>
      <c r="S534" s="152"/>
      <c r="T534" s="95"/>
      <c r="U534" s="95"/>
    </row>
    <row r="535" spans="1:21" ht="14.25" customHeight="1" x14ac:dyDescent="0.3">
      <c r="A535" s="195"/>
      <c r="B535" s="195"/>
      <c r="C535" s="193"/>
      <c r="D535" s="193"/>
      <c r="E535" s="198"/>
      <c r="F535" s="138"/>
      <c r="G535" s="210" t="s">
        <v>806</v>
      </c>
      <c r="H535" s="211"/>
      <c r="I535" s="212"/>
      <c r="J535" s="26"/>
      <c r="K535" s="26"/>
      <c r="L535" s="208" t="s">
        <v>831</v>
      </c>
      <c r="M535" s="25">
        <v>1</v>
      </c>
      <c r="N535" s="33" t="s">
        <v>832</v>
      </c>
      <c r="O535" s="25">
        <v>500</v>
      </c>
      <c r="P535" s="25" t="s">
        <v>22</v>
      </c>
      <c r="Q535" s="47" t="s">
        <v>25</v>
      </c>
      <c r="R535" s="197" t="s">
        <v>640</v>
      </c>
      <c r="S535" s="154">
        <f>O535</f>
        <v>500</v>
      </c>
      <c r="T535" s="95"/>
      <c r="U535" s="95"/>
    </row>
    <row r="536" spans="1:21" ht="14.25" customHeight="1" x14ac:dyDescent="0.3">
      <c r="A536" s="195"/>
      <c r="B536" s="195"/>
      <c r="C536" s="193"/>
      <c r="D536" s="193"/>
      <c r="E536" s="198"/>
      <c r="F536" s="138"/>
      <c r="G536" s="213"/>
      <c r="H536" s="214"/>
      <c r="I536" s="215"/>
      <c r="J536" s="26"/>
      <c r="K536" s="26"/>
      <c r="L536" s="209"/>
      <c r="M536" s="25">
        <v>2</v>
      </c>
      <c r="N536" s="33" t="s">
        <v>822</v>
      </c>
      <c r="O536" s="25">
        <v>1</v>
      </c>
      <c r="P536" s="25" t="s">
        <v>659</v>
      </c>
      <c r="Q536" s="47" t="s">
        <v>25</v>
      </c>
      <c r="R536" s="201"/>
      <c r="S536" s="154"/>
      <c r="T536" s="95"/>
      <c r="U536" s="95"/>
    </row>
    <row r="537" spans="1:21" ht="14.25" customHeight="1" x14ac:dyDescent="0.3">
      <c r="A537" s="195"/>
      <c r="B537" s="195"/>
      <c r="C537" s="193"/>
      <c r="D537" s="193"/>
      <c r="E537" s="198"/>
      <c r="F537" s="138"/>
      <c r="G537" s="210" t="s">
        <v>807</v>
      </c>
      <c r="H537" s="211"/>
      <c r="I537" s="212"/>
      <c r="J537" s="26"/>
      <c r="K537" s="26"/>
      <c r="L537" s="208" t="s">
        <v>829</v>
      </c>
      <c r="M537" s="25">
        <v>1</v>
      </c>
      <c r="N537" s="33" t="s">
        <v>830</v>
      </c>
      <c r="O537" s="25">
        <v>400</v>
      </c>
      <c r="P537" s="25" t="s">
        <v>22</v>
      </c>
      <c r="Q537" s="47" t="s">
        <v>25</v>
      </c>
      <c r="R537" s="197" t="s">
        <v>640</v>
      </c>
      <c r="S537" s="154">
        <f>O537</f>
        <v>400</v>
      </c>
      <c r="T537" s="95"/>
      <c r="U537" s="95"/>
    </row>
    <row r="538" spans="1:21" ht="14.25" customHeight="1" x14ac:dyDescent="0.3">
      <c r="A538" s="195"/>
      <c r="B538" s="195"/>
      <c r="C538" s="193"/>
      <c r="D538" s="193"/>
      <c r="E538" s="198"/>
      <c r="F538" s="138"/>
      <c r="G538" s="213"/>
      <c r="H538" s="214"/>
      <c r="I538" s="215"/>
      <c r="J538" s="26"/>
      <c r="K538" s="26"/>
      <c r="L538" s="209"/>
      <c r="M538" s="25">
        <v>2</v>
      </c>
      <c r="N538" s="33" t="s">
        <v>825</v>
      </c>
      <c r="O538" s="25">
        <v>1</v>
      </c>
      <c r="P538" s="25" t="s">
        <v>659</v>
      </c>
      <c r="Q538" s="47" t="s">
        <v>25</v>
      </c>
      <c r="R538" s="201"/>
      <c r="S538" s="154"/>
      <c r="T538" s="95"/>
      <c r="U538" s="95"/>
    </row>
    <row r="539" spans="1:21" ht="14.25" customHeight="1" x14ac:dyDescent="0.3">
      <c r="A539" s="195"/>
      <c r="B539" s="195"/>
      <c r="C539" s="193"/>
      <c r="D539" s="193"/>
      <c r="E539" s="201"/>
      <c r="F539" s="167"/>
      <c r="G539" s="216" t="s">
        <v>808</v>
      </c>
      <c r="H539" s="217"/>
      <c r="I539" s="218"/>
      <c r="J539" s="26"/>
      <c r="K539" s="26"/>
      <c r="L539" s="101" t="s">
        <v>826</v>
      </c>
      <c r="M539" s="25">
        <v>1</v>
      </c>
      <c r="N539" s="33" t="s">
        <v>353</v>
      </c>
      <c r="O539" s="25">
        <v>500</v>
      </c>
      <c r="P539" s="25" t="s">
        <v>22</v>
      </c>
      <c r="Q539" s="47" t="s">
        <v>25</v>
      </c>
      <c r="R539" s="97" t="s">
        <v>653</v>
      </c>
      <c r="S539" s="154">
        <f t="shared" ref="S539:S540" si="19">O539</f>
        <v>500</v>
      </c>
      <c r="T539" s="95"/>
      <c r="U539" s="95"/>
    </row>
    <row r="540" spans="1:21" ht="14.25" customHeight="1" x14ac:dyDescent="0.3">
      <c r="A540" s="195"/>
      <c r="B540" s="195"/>
      <c r="C540" s="193"/>
      <c r="D540" s="193"/>
      <c r="E540" s="197" t="s">
        <v>809</v>
      </c>
      <c r="F540" s="166"/>
      <c r="G540" s="210" t="s">
        <v>810</v>
      </c>
      <c r="H540" s="211"/>
      <c r="I540" s="212"/>
      <c r="J540" s="26"/>
      <c r="K540" s="26"/>
      <c r="L540" s="208" t="s">
        <v>817</v>
      </c>
      <c r="M540" s="25">
        <v>1</v>
      </c>
      <c r="N540" s="33" t="s">
        <v>824</v>
      </c>
      <c r="O540" s="25">
        <v>700</v>
      </c>
      <c r="P540" s="25" t="s">
        <v>22</v>
      </c>
      <c r="Q540" s="47" t="s">
        <v>20</v>
      </c>
      <c r="R540" s="197" t="s">
        <v>641</v>
      </c>
      <c r="S540" s="154">
        <f t="shared" si="19"/>
        <v>700</v>
      </c>
      <c r="T540" s="95"/>
      <c r="U540" s="95"/>
    </row>
    <row r="541" spans="1:21" ht="14.25" customHeight="1" x14ac:dyDescent="0.3">
      <c r="A541" s="195"/>
      <c r="B541" s="195"/>
      <c r="C541" s="193"/>
      <c r="D541" s="193"/>
      <c r="E541" s="198"/>
      <c r="F541" s="138"/>
      <c r="G541" s="222"/>
      <c r="H541" s="223"/>
      <c r="I541" s="224"/>
      <c r="J541" s="26"/>
      <c r="K541" s="26"/>
      <c r="L541" s="225"/>
      <c r="M541" s="25">
        <v>2</v>
      </c>
      <c r="N541" s="33" t="s">
        <v>473</v>
      </c>
      <c r="O541" s="25">
        <v>0.25</v>
      </c>
      <c r="P541" s="25" t="s">
        <v>315</v>
      </c>
      <c r="Q541" s="47" t="s">
        <v>25</v>
      </c>
      <c r="R541" s="198"/>
      <c r="S541" s="154"/>
      <c r="T541" s="95"/>
      <c r="U541" s="95"/>
    </row>
    <row r="542" spans="1:21" ht="14.25" customHeight="1" x14ac:dyDescent="0.3">
      <c r="A542" s="195"/>
      <c r="B542" s="195"/>
      <c r="C542" s="193"/>
      <c r="D542" s="193"/>
      <c r="E542" s="198"/>
      <c r="F542" s="138"/>
      <c r="G542" s="213"/>
      <c r="H542" s="214"/>
      <c r="I542" s="215"/>
      <c r="J542" s="26"/>
      <c r="K542" s="26"/>
      <c r="L542" s="209"/>
      <c r="M542" s="25">
        <v>3</v>
      </c>
      <c r="N542" s="33" t="s">
        <v>825</v>
      </c>
      <c r="O542" s="25">
        <v>1</v>
      </c>
      <c r="P542" s="25" t="s">
        <v>659</v>
      </c>
      <c r="Q542" s="47" t="s">
        <v>25</v>
      </c>
      <c r="R542" s="201"/>
      <c r="S542" s="154"/>
      <c r="T542" s="95"/>
      <c r="U542" s="95"/>
    </row>
    <row r="543" spans="1:21" ht="14.25" customHeight="1" x14ac:dyDescent="0.3">
      <c r="A543" s="195"/>
      <c r="B543" s="195"/>
      <c r="C543" s="193"/>
      <c r="D543" s="193"/>
      <c r="E543" s="201"/>
      <c r="F543" s="167"/>
      <c r="G543" s="216" t="s">
        <v>811</v>
      </c>
      <c r="H543" s="217"/>
      <c r="I543" s="218"/>
      <c r="J543" s="26"/>
      <c r="K543" s="26"/>
      <c r="L543" s="101" t="s">
        <v>817</v>
      </c>
      <c r="M543" s="25">
        <v>1</v>
      </c>
      <c r="N543" s="33" t="s">
        <v>821</v>
      </c>
      <c r="O543" s="25">
        <v>230</v>
      </c>
      <c r="P543" s="25" t="s">
        <v>22</v>
      </c>
      <c r="Q543" s="47" t="s">
        <v>20</v>
      </c>
      <c r="R543" s="97" t="s">
        <v>640</v>
      </c>
      <c r="S543" s="154">
        <f>O543</f>
        <v>230</v>
      </c>
      <c r="T543" s="95"/>
      <c r="U543" s="95"/>
    </row>
    <row r="544" spans="1:21" ht="14.25" customHeight="1" x14ac:dyDescent="0.3">
      <c r="M544" s="127"/>
      <c r="O544" s="12"/>
      <c r="P544" s="12"/>
    </row>
    <row r="545" spans="13:16" ht="14.25" customHeight="1" x14ac:dyDescent="0.3">
      <c r="M545" s="127"/>
      <c r="O545" s="12"/>
      <c r="P545" s="12"/>
    </row>
    <row r="546" spans="13:16" ht="14.25" customHeight="1" x14ac:dyDescent="0.3">
      <c r="M546" s="127"/>
      <c r="O546" s="12"/>
      <c r="P546" s="12"/>
    </row>
    <row r="547" spans="13:16" ht="14.25" customHeight="1" x14ac:dyDescent="0.3">
      <c r="M547" s="127"/>
      <c r="O547" s="12"/>
      <c r="P547" s="12"/>
    </row>
    <row r="548" spans="13:16" ht="14.25" customHeight="1" x14ac:dyDescent="0.3">
      <c r="M548" s="127"/>
      <c r="O548" s="12"/>
      <c r="P548" s="12"/>
    </row>
    <row r="549" spans="13:16" ht="14.25" customHeight="1" x14ac:dyDescent="0.3">
      <c r="M549" s="127"/>
      <c r="O549" s="12"/>
      <c r="P549" s="12"/>
    </row>
    <row r="550" spans="13:16" ht="14.25" customHeight="1" x14ac:dyDescent="0.3">
      <c r="M550" s="127"/>
      <c r="O550" s="12"/>
      <c r="P550" s="12"/>
    </row>
    <row r="551" spans="13:16" ht="14.25" customHeight="1" x14ac:dyDescent="0.3">
      <c r="M551" s="127"/>
      <c r="O551" s="12"/>
      <c r="P551" s="12"/>
    </row>
    <row r="552" spans="13:16" ht="14.25" customHeight="1" x14ac:dyDescent="0.3">
      <c r="M552" s="127"/>
      <c r="O552" s="12"/>
      <c r="P552" s="12"/>
    </row>
    <row r="553" spans="13:16" ht="14.25" customHeight="1" x14ac:dyDescent="0.3">
      <c r="M553" s="127"/>
      <c r="O553" s="12"/>
      <c r="P553" s="12"/>
    </row>
    <row r="554" spans="13:16" ht="14.25" customHeight="1" x14ac:dyDescent="0.3">
      <c r="M554" s="127"/>
      <c r="O554" s="12"/>
      <c r="P554" s="12"/>
    </row>
    <row r="555" spans="13:16" ht="14.25" customHeight="1" x14ac:dyDescent="0.3">
      <c r="M555" s="127"/>
      <c r="O555" s="12"/>
      <c r="P555" s="12"/>
    </row>
    <row r="556" spans="13:16" ht="14.25" customHeight="1" x14ac:dyDescent="0.3">
      <c r="M556" s="127"/>
      <c r="O556" s="12"/>
      <c r="P556" s="12"/>
    </row>
    <row r="557" spans="13:16" ht="14.25" customHeight="1" x14ac:dyDescent="0.3">
      <c r="M557" s="127"/>
      <c r="O557" s="12"/>
      <c r="P557" s="12"/>
    </row>
    <row r="558" spans="13:16" ht="14.25" customHeight="1" x14ac:dyDescent="0.3">
      <c r="M558" s="127"/>
      <c r="O558" s="12"/>
      <c r="P558" s="12"/>
    </row>
    <row r="559" spans="13:16" ht="14.25" customHeight="1" x14ac:dyDescent="0.3">
      <c r="M559" s="127"/>
      <c r="O559" s="12"/>
      <c r="P559" s="12"/>
    </row>
    <row r="560" spans="13:16" ht="14.25" customHeight="1" x14ac:dyDescent="0.3">
      <c r="M560" s="127"/>
      <c r="O560" s="12"/>
      <c r="P560" s="12"/>
    </row>
    <row r="561" spans="13:16" ht="14.25" customHeight="1" x14ac:dyDescent="0.3">
      <c r="M561" s="127"/>
      <c r="O561" s="12"/>
      <c r="P561" s="12"/>
    </row>
    <row r="562" spans="13:16" ht="14.25" customHeight="1" x14ac:dyDescent="0.3">
      <c r="M562" s="127"/>
      <c r="O562" s="12"/>
      <c r="P562" s="12"/>
    </row>
    <row r="563" spans="13:16" ht="14.25" customHeight="1" x14ac:dyDescent="0.3">
      <c r="M563" s="127"/>
      <c r="O563" s="12"/>
      <c r="P563" s="12"/>
    </row>
    <row r="564" spans="13:16" ht="14.25" customHeight="1" x14ac:dyDescent="0.3">
      <c r="M564" s="127"/>
      <c r="O564" s="12"/>
      <c r="P564" s="12"/>
    </row>
    <row r="565" spans="13:16" ht="14.25" customHeight="1" x14ac:dyDescent="0.3">
      <c r="M565" s="127"/>
      <c r="O565" s="12"/>
      <c r="P565" s="12"/>
    </row>
    <row r="566" spans="13:16" ht="14.25" customHeight="1" x14ac:dyDescent="0.3">
      <c r="M566" s="127"/>
      <c r="O566" s="12"/>
      <c r="P566" s="12"/>
    </row>
    <row r="567" spans="13:16" ht="14.25" customHeight="1" x14ac:dyDescent="0.3">
      <c r="M567" s="127"/>
      <c r="O567" s="12"/>
      <c r="P567" s="12"/>
    </row>
    <row r="568" spans="13:16" ht="14.25" customHeight="1" x14ac:dyDescent="0.3">
      <c r="M568" s="127"/>
      <c r="O568" s="12"/>
      <c r="P568" s="12"/>
    </row>
    <row r="569" spans="13:16" ht="14.25" customHeight="1" x14ac:dyDescent="0.3">
      <c r="M569" s="127"/>
      <c r="O569" s="12"/>
      <c r="P569" s="12"/>
    </row>
    <row r="570" spans="13:16" ht="14.25" customHeight="1" x14ac:dyDescent="0.3">
      <c r="M570" s="127"/>
      <c r="O570" s="12"/>
      <c r="P570" s="12"/>
    </row>
    <row r="571" spans="13:16" ht="14.25" customHeight="1" x14ac:dyDescent="0.3">
      <c r="M571" s="127"/>
      <c r="O571" s="12"/>
      <c r="P571" s="12"/>
    </row>
    <row r="572" spans="13:16" ht="14.25" customHeight="1" x14ac:dyDescent="0.3">
      <c r="M572" s="127"/>
      <c r="O572" s="12"/>
      <c r="P572" s="12"/>
    </row>
    <row r="573" spans="13:16" ht="14.25" customHeight="1" x14ac:dyDescent="0.3">
      <c r="M573" s="127"/>
      <c r="O573" s="12"/>
      <c r="P573" s="12"/>
    </row>
    <row r="574" spans="13:16" ht="14.25" customHeight="1" x14ac:dyDescent="0.3">
      <c r="M574" s="127"/>
      <c r="O574" s="12"/>
      <c r="P574" s="12"/>
    </row>
    <row r="575" spans="13:16" ht="14.25" customHeight="1" x14ac:dyDescent="0.3">
      <c r="M575" s="127"/>
      <c r="O575" s="12"/>
      <c r="P575" s="12"/>
    </row>
    <row r="576" spans="13:16" ht="14.25" customHeight="1" x14ac:dyDescent="0.3">
      <c r="M576" s="127"/>
      <c r="O576" s="12"/>
      <c r="P576" s="12"/>
    </row>
    <row r="577" spans="13:16" ht="14.25" customHeight="1" x14ac:dyDescent="0.3">
      <c r="M577" s="127"/>
      <c r="O577" s="12"/>
      <c r="P577" s="12"/>
    </row>
    <row r="578" spans="13:16" ht="14.25" customHeight="1" x14ac:dyDescent="0.3">
      <c r="M578" s="127"/>
      <c r="O578" s="12"/>
      <c r="P578" s="12"/>
    </row>
    <row r="579" spans="13:16" ht="14.25" customHeight="1" x14ac:dyDescent="0.3">
      <c r="M579" s="127"/>
      <c r="O579" s="12"/>
      <c r="P579" s="12"/>
    </row>
    <row r="580" spans="13:16" ht="14.25" customHeight="1" x14ac:dyDescent="0.3">
      <c r="M580" s="127"/>
      <c r="O580" s="12"/>
      <c r="P580" s="12"/>
    </row>
    <row r="581" spans="13:16" ht="14.25" customHeight="1" x14ac:dyDescent="0.3">
      <c r="M581" s="127"/>
      <c r="O581" s="12"/>
      <c r="P581" s="12"/>
    </row>
    <row r="582" spans="13:16" ht="14.25" customHeight="1" x14ac:dyDescent="0.3">
      <c r="M582" s="127"/>
      <c r="O582" s="12"/>
      <c r="P582" s="12"/>
    </row>
    <row r="583" spans="13:16" ht="14.25" customHeight="1" x14ac:dyDescent="0.3">
      <c r="M583" s="127"/>
      <c r="O583" s="12"/>
      <c r="P583" s="12"/>
    </row>
    <row r="584" spans="13:16" ht="14.25" customHeight="1" x14ac:dyDescent="0.3">
      <c r="M584" s="127"/>
      <c r="O584" s="12"/>
      <c r="P584" s="12"/>
    </row>
    <row r="585" spans="13:16" ht="14.25" customHeight="1" x14ac:dyDescent="0.3">
      <c r="M585" s="127"/>
      <c r="O585" s="12"/>
      <c r="P585" s="12"/>
    </row>
    <row r="586" spans="13:16" ht="14.25" customHeight="1" x14ac:dyDescent="0.3">
      <c r="M586" s="127"/>
      <c r="O586" s="12"/>
      <c r="P586" s="12"/>
    </row>
    <row r="587" spans="13:16" ht="14.25" customHeight="1" x14ac:dyDescent="0.3">
      <c r="M587" s="127"/>
      <c r="O587" s="12"/>
      <c r="P587" s="12"/>
    </row>
    <row r="588" spans="13:16" ht="14.25" customHeight="1" x14ac:dyDescent="0.3">
      <c r="M588" s="127"/>
      <c r="O588" s="12"/>
      <c r="P588" s="12"/>
    </row>
    <row r="589" spans="13:16" ht="14.25" customHeight="1" x14ac:dyDescent="0.3">
      <c r="M589" s="127"/>
      <c r="O589" s="12"/>
      <c r="P589" s="12"/>
    </row>
    <row r="590" spans="13:16" ht="14.25" customHeight="1" x14ac:dyDescent="0.3">
      <c r="M590" s="127"/>
      <c r="O590" s="12"/>
      <c r="P590" s="12"/>
    </row>
    <row r="591" spans="13:16" ht="14.25" customHeight="1" x14ac:dyDescent="0.3">
      <c r="M591" s="127"/>
      <c r="O591" s="12"/>
      <c r="P591" s="12"/>
    </row>
    <row r="592" spans="13:16" ht="14.25" customHeight="1" x14ac:dyDescent="0.3">
      <c r="M592" s="127"/>
      <c r="O592" s="12"/>
      <c r="P592" s="12"/>
    </row>
    <row r="593" spans="13:16" ht="14.25" customHeight="1" x14ac:dyDescent="0.3">
      <c r="M593" s="127"/>
      <c r="O593" s="12"/>
      <c r="P593" s="12"/>
    </row>
    <row r="594" spans="13:16" ht="14.25" customHeight="1" x14ac:dyDescent="0.3">
      <c r="M594" s="127"/>
      <c r="O594" s="12"/>
      <c r="P594" s="12"/>
    </row>
    <row r="595" spans="13:16" ht="14.25" customHeight="1" x14ac:dyDescent="0.3">
      <c r="M595" s="127"/>
      <c r="O595" s="12"/>
      <c r="P595" s="12"/>
    </row>
    <row r="596" spans="13:16" ht="14.25" customHeight="1" x14ac:dyDescent="0.3">
      <c r="M596" s="127"/>
      <c r="O596" s="12"/>
      <c r="P596" s="12"/>
    </row>
    <row r="597" spans="13:16" ht="14.25" customHeight="1" x14ac:dyDescent="0.3">
      <c r="M597" s="127"/>
      <c r="O597" s="12"/>
      <c r="P597" s="12"/>
    </row>
    <row r="598" spans="13:16" ht="14.25" customHeight="1" x14ac:dyDescent="0.3">
      <c r="M598" s="127"/>
      <c r="O598" s="12"/>
      <c r="P598" s="12"/>
    </row>
    <row r="599" spans="13:16" ht="14.25" customHeight="1" x14ac:dyDescent="0.3">
      <c r="M599" s="127"/>
      <c r="O599" s="12"/>
      <c r="P599" s="12"/>
    </row>
    <row r="600" spans="13:16" ht="14.25" customHeight="1" x14ac:dyDescent="0.3">
      <c r="M600" s="127"/>
      <c r="O600" s="12"/>
      <c r="P600" s="12"/>
    </row>
    <row r="601" spans="13:16" ht="14.25" customHeight="1" x14ac:dyDescent="0.3">
      <c r="M601" s="127"/>
      <c r="O601" s="12"/>
      <c r="P601" s="12"/>
    </row>
    <row r="602" spans="13:16" ht="14.25" customHeight="1" x14ac:dyDescent="0.3">
      <c r="M602" s="127"/>
      <c r="O602" s="12"/>
      <c r="P602" s="12"/>
    </row>
    <row r="603" spans="13:16" ht="14.25" customHeight="1" x14ac:dyDescent="0.3">
      <c r="M603" s="127"/>
      <c r="O603" s="12"/>
      <c r="P603" s="12"/>
    </row>
    <row r="604" spans="13:16" ht="14.25" customHeight="1" x14ac:dyDescent="0.3">
      <c r="M604" s="127"/>
      <c r="O604" s="12"/>
      <c r="P604" s="12"/>
    </row>
    <row r="605" spans="13:16" ht="14.25" customHeight="1" x14ac:dyDescent="0.3">
      <c r="M605" s="127"/>
      <c r="O605" s="12"/>
      <c r="P605" s="12"/>
    </row>
    <row r="606" spans="13:16" ht="14.25" customHeight="1" x14ac:dyDescent="0.3">
      <c r="M606" s="127"/>
      <c r="O606" s="12"/>
      <c r="P606" s="12"/>
    </row>
    <row r="607" spans="13:16" ht="14.25" customHeight="1" x14ac:dyDescent="0.3">
      <c r="M607" s="127"/>
      <c r="O607" s="12"/>
      <c r="P607" s="12"/>
    </row>
    <row r="608" spans="13:16" ht="14.25" customHeight="1" x14ac:dyDescent="0.3">
      <c r="M608" s="127"/>
      <c r="O608" s="12"/>
      <c r="P608" s="12"/>
    </row>
    <row r="609" spans="13:16" ht="14.25" customHeight="1" x14ac:dyDescent="0.3">
      <c r="M609" s="127"/>
      <c r="O609" s="12"/>
      <c r="P609" s="12"/>
    </row>
    <row r="610" spans="13:16" ht="14.25" customHeight="1" x14ac:dyDescent="0.3">
      <c r="M610" s="127"/>
      <c r="O610" s="12"/>
      <c r="P610" s="12"/>
    </row>
    <row r="611" spans="13:16" ht="14.25" customHeight="1" x14ac:dyDescent="0.3">
      <c r="M611" s="127"/>
      <c r="O611" s="12"/>
      <c r="P611" s="12"/>
    </row>
    <row r="612" spans="13:16" ht="14.25" customHeight="1" x14ac:dyDescent="0.3">
      <c r="M612" s="127"/>
      <c r="O612" s="12"/>
      <c r="P612" s="12"/>
    </row>
    <row r="613" spans="13:16" ht="14.25" customHeight="1" x14ac:dyDescent="0.3">
      <c r="M613" s="127"/>
      <c r="O613" s="12"/>
      <c r="P613" s="12"/>
    </row>
    <row r="614" spans="13:16" ht="14.25" customHeight="1" x14ac:dyDescent="0.3">
      <c r="M614" s="127"/>
      <c r="O614" s="12"/>
      <c r="P614" s="12"/>
    </row>
    <row r="615" spans="13:16" ht="14.25" customHeight="1" x14ac:dyDescent="0.3">
      <c r="M615" s="127"/>
      <c r="O615" s="12"/>
      <c r="P615" s="12"/>
    </row>
    <row r="616" spans="13:16" ht="14.25" customHeight="1" x14ac:dyDescent="0.3">
      <c r="M616" s="127"/>
      <c r="O616" s="12"/>
      <c r="P616" s="12"/>
    </row>
    <row r="617" spans="13:16" ht="14.25" customHeight="1" x14ac:dyDescent="0.3">
      <c r="M617" s="127"/>
      <c r="O617" s="12"/>
      <c r="P617" s="12"/>
    </row>
    <row r="618" spans="13:16" ht="14.25" customHeight="1" x14ac:dyDescent="0.3">
      <c r="M618" s="127"/>
      <c r="O618" s="12"/>
      <c r="P618" s="12"/>
    </row>
    <row r="619" spans="13:16" ht="14.25" customHeight="1" x14ac:dyDescent="0.3">
      <c r="M619" s="127"/>
      <c r="O619" s="12"/>
      <c r="P619" s="12"/>
    </row>
    <row r="620" spans="13:16" ht="14.25" customHeight="1" x14ac:dyDescent="0.3">
      <c r="M620" s="127"/>
      <c r="O620" s="12"/>
      <c r="P620" s="12"/>
    </row>
    <row r="621" spans="13:16" ht="14.25" customHeight="1" x14ac:dyDescent="0.3">
      <c r="M621" s="127"/>
      <c r="O621" s="12"/>
      <c r="P621" s="12"/>
    </row>
    <row r="622" spans="13:16" ht="14.25" customHeight="1" x14ac:dyDescent="0.3">
      <c r="M622" s="127"/>
      <c r="O622" s="12"/>
      <c r="P622" s="12"/>
    </row>
    <row r="623" spans="13:16" ht="14.25" customHeight="1" x14ac:dyDescent="0.3">
      <c r="M623" s="127"/>
      <c r="O623" s="12"/>
      <c r="P623" s="12"/>
    </row>
    <row r="624" spans="13:16" ht="14.25" customHeight="1" x14ac:dyDescent="0.3">
      <c r="M624" s="127"/>
      <c r="O624" s="12"/>
      <c r="P624" s="12"/>
    </row>
    <row r="625" spans="13:16" ht="14.25" customHeight="1" x14ac:dyDescent="0.3">
      <c r="M625" s="127"/>
      <c r="O625" s="12"/>
      <c r="P625" s="12"/>
    </row>
    <row r="626" spans="13:16" ht="14.25" customHeight="1" x14ac:dyDescent="0.3">
      <c r="M626" s="127"/>
      <c r="O626" s="12"/>
      <c r="P626" s="12"/>
    </row>
    <row r="627" spans="13:16" ht="14.25" customHeight="1" x14ac:dyDescent="0.3">
      <c r="M627" s="127"/>
      <c r="O627" s="12"/>
      <c r="P627" s="12"/>
    </row>
    <row r="628" spans="13:16" ht="14.25" customHeight="1" x14ac:dyDescent="0.3">
      <c r="M628" s="127"/>
      <c r="O628" s="12"/>
      <c r="P628" s="12"/>
    </row>
    <row r="629" spans="13:16" ht="14.25" customHeight="1" x14ac:dyDescent="0.3">
      <c r="M629" s="127"/>
      <c r="O629" s="12"/>
      <c r="P629" s="12"/>
    </row>
    <row r="630" spans="13:16" ht="14.25" customHeight="1" x14ac:dyDescent="0.3">
      <c r="M630" s="127"/>
      <c r="O630" s="12"/>
      <c r="P630" s="12"/>
    </row>
    <row r="631" spans="13:16" ht="14.25" customHeight="1" x14ac:dyDescent="0.3">
      <c r="M631" s="127"/>
      <c r="O631" s="12"/>
      <c r="P631" s="12"/>
    </row>
    <row r="632" spans="13:16" ht="14.25" customHeight="1" x14ac:dyDescent="0.3">
      <c r="M632" s="127"/>
      <c r="O632" s="12"/>
      <c r="P632" s="12"/>
    </row>
    <row r="633" spans="13:16" ht="14.25" customHeight="1" x14ac:dyDescent="0.3">
      <c r="M633" s="127"/>
      <c r="O633" s="12"/>
      <c r="P633" s="12"/>
    </row>
    <row r="634" spans="13:16" ht="14.25" customHeight="1" x14ac:dyDescent="0.3">
      <c r="M634" s="127"/>
      <c r="O634" s="12"/>
      <c r="P634" s="12"/>
    </row>
    <row r="635" spans="13:16" ht="14.25" customHeight="1" x14ac:dyDescent="0.3">
      <c r="M635" s="127"/>
      <c r="O635" s="12"/>
      <c r="P635" s="12"/>
    </row>
    <row r="636" spans="13:16" ht="14.25" customHeight="1" x14ac:dyDescent="0.3">
      <c r="M636" s="127"/>
      <c r="O636" s="12"/>
      <c r="P636" s="12"/>
    </row>
    <row r="637" spans="13:16" ht="14.25" customHeight="1" x14ac:dyDescent="0.3">
      <c r="M637" s="127"/>
      <c r="O637" s="12"/>
      <c r="P637" s="12"/>
    </row>
    <row r="638" spans="13:16" ht="14.25" customHeight="1" x14ac:dyDescent="0.3">
      <c r="M638" s="127"/>
      <c r="O638" s="12"/>
      <c r="P638" s="12"/>
    </row>
    <row r="639" spans="13:16" ht="14.25" customHeight="1" x14ac:dyDescent="0.3">
      <c r="M639" s="127"/>
      <c r="O639" s="12"/>
      <c r="P639" s="12"/>
    </row>
    <row r="640" spans="13:16" ht="14.25" customHeight="1" x14ac:dyDescent="0.3">
      <c r="M640" s="127"/>
      <c r="O640" s="12"/>
      <c r="P640" s="12"/>
    </row>
    <row r="641" spans="13:16" ht="14.25" customHeight="1" x14ac:dyDescent="0.3">
      <c r="M641" s="127"/>
      <c r="O641" s="12"/>
      <c r="P641" s="12"/>
    </row>
    <row r="642" spans="13:16" ht="14.25" customHeight="1" x14ac:dyDescent="0.3">
      <c r="M642" s="127"/>
      <c r="O642" s="12"/>
      <c r="P642" s="12"/>
    </row>
    <row r="643" spans="13:16" ht="14.25" customHeight="1" x14ac:dyDescent="0.3">
      <c r="M643" s="127"/>
      <c r="O643" s="12"/>
      <c r="P643" s="12"/>
    </row>
    <row r="644" spans="13:16" ht="14.25" customHeight="1" x14ac:dyDescent="0.3">
      <c r="M644" s="127"/>
      <c r="O644" s="12"/>
      <c r="P644" s="12"/>
    </row>
    <row r="645" spans="13:16" ht="14.25" customHeight="1" x14ac:dyDescent="0.3">
      <c r="M645" s="127"/>
      <c r="O645" s="12"/>
      <c r="P645" s="12"/>
    </row>
    <row r="646" spans="13:16" ht="14.25" customHeight="1" x14ac:dyDescent="0.3">
      <c r="M646" s="127"/>
      <c r="O646" s="12"/>
      <c r="P646" s="12"/>
    </row>
    <row r="647" spans="13:16" ht="14.25" customHeight="1" x14ac:dyDescent="0.3">
      <c r="M647" s="127"/>
      <c r="O647" s="12"/>
      <c r="P647" s="12"/>
    </row>
    <row r="648" spans="13:16" ht="14.25" customHeight="1" x14ac:dyDescent="0.3">
      <c r="M648" s="127"/>
      <c r="O648" s="12"/>
      <c r="P648" s="12"/>
    </row>
    <row r="649" spans="13:16" ht="14.25" customHeight="1" x14ac:dyDescent="0.3">
      <c r="M649" s="127"/>
      <c r="O649" s="12"/>
      <c r="P649" s="12"/>
    </row>
    <row r="650" spans="13:16" ht="14.25" customHeight="1" x14ac:dyDescent="0.3">
      <c r="M650" s="127"/>
      <c r="O650" s="12"/>
      <c r="P650" s="12"/>
    </row>
    <row r="651" spans="13:16" ht="14.25" customHeight="1" x14ac:dyDescent="0.3">
      <c r="M651" s="127"/>
      <c r="O651" s="12"/>
      <c r="P651" s="12"/>
    </row>
    <row r="652" spans="13:16" ht="14.25" customHeight="1" x14ac:dyDescent="0.3">
      <c r="M652" s="127"/>
      <c r="O652" s="12"/>
      <c r="P652" s="12"/>
    </row>
    <row r="653" spans="13:16" ht="14.25" customHeight="1" x14ac:dyDescent="0.3">
      <c r="M653" s="127"/>
      <c r="O653" s="12"/>
      <c r="P653" s="12"/>
    </row>
    <row r="654" spans="13:16" ht="14.25" customHeight="1" x14ac:dyDescent="0.3">
      <c r="M654" s="127"/>
      <c r="O654" s="12"/>
      <c r="P654" s="12"/>
    </row>
    <row r="655" spans="13:16" ht="14.25" customHeight="1" x14ac:dyDescent="0.3">
      <c r="M655" s="127"/>
      <c r="O655" s="12"/>
      <c r="P655" s="12"/>
    </row>
    <row r="656" spans="13:16" ht="14.25" customHeight="1" x14ac:dyDescent="0.3">
      <c r="M656" s="127"/>
      <c r="O656" s="12"/>
      <c r="P656" s="12"/>
    </row>
    <row r="657" spans="13:16" ht="14.25" customHeight="1" x14ac:dyDescent="0.3">
      <c r="M657" s="127"/>
      <c r="O657" s="12"/>
      <c r="P657" s="12"/>
    </row>
    <row r="658" spans="13:16" ht="14.25" customHeight="1" x14ac:dyDescent="0.3">
      <c r="M658" s="127"/>
      <c r="O658" s="12"/>
      <c r="P658" s="12"/>
    </row>
    <row r="659" spans="13:16" ht="14.25" customHeight="1" x14ac:dyDescent="0.3">
      <c r="M659" s="127"/>
      <c r="O659" s="12"/>
      <c r="P659" s="12"/>
    </row>
    <row r="660" spans="13:16" ht="14.25" customHeight="1" x14ac:dyDescent="0.3">
      <c r="M660" s="127"/>
      <c r="O660" s="12"/>
      <c r="P660" s="12"/>
    </row>
    <row r="661" spans="13:16" ht="14.25" customHeight="1" x14ac:dyDescent="0.3">
      <c r="M661" s="127"/>
      <c r="O661" s="12"/>
      <c r="P661" s="12"/>
    </row>
    <row r="662" spans="13:16" ht="14.25" customHeight="1" x14ac:dyDescent="0.3">
      <c r="M662" s="127"/>
      <c r="O662" s="12"/>
      <c r="P662" s="12"/>
    </row>
    <row r="663" spans="13:16" ht="14.25" customHeight="1" x14ac:dyDescent="0.3">
      <c r="M663" s="127"/>
      <c r="O663" s="12"/>
      <c r="P663" s="12"/>
    </row>
    <row r="664" spans="13:16" ht="14.25" customHeight="1" x14ac:dyDescent="0.3">
      <c r="M664" s="127"/>
      <c r="O664" s="12"/>
      <c r="P664" s="12"/>
    </row>
    <row r="665" spans="13:16" ht="14.25" customHeight="1" x14ac:dyDescent="0.3">
      <c r="M665" s="127"/>
      <c r="O665" s="12"/>
      <c r="P665" s="12"/>
    </row>
    <row r="666" spans="13:16" ht="14.25" customHeight="1" x14ac:dyDescent="0.3">
      <c r="M666" s="127"/>
      <c r="O666" s="12"/>
      <c r="P666" s="12"/>
    </row>
    <row r="667" spans="13:16" ht="14.25" customHeight="1" x14ac:dyDescent="0.3">
      <c r="M667" s="127"/>
      <c r="O667" s="12"/>
      <c r="P667" s="12"/>
    </row>
    <row r="668" spans="13:16" ht="14.25" customHeight="1" x14ac:dyDescent="0.3">
      <c r="M668" s="127"/>
      <c r="O668" s="12"/>
      <c r="P668" s="12"/>
    </row>
    <row r="669" spans="13:16" ht="14.25" customHeight="1" x14ac:dyDescent="0.3">
      <c r="M669" s="127"/>
      <c r="O669" s="12"/>
      <c r="P669" s="12"/>
    </row>
    <row r="670" spans="13:16" ht="14.25" customHeight="1" x14ac:dyDescent="0.3">
      <c r="M670" s="127"/>
      <c r="O670" s="12"/>
      <c r="P670" s="12"/>
    </row>
    <row r="671" spans="13:16" ht="14.25" customHeight="1" x14ac:dyDescent="0.3">
      <c r="M671" s="127"/>
      <c r="O671" s="12"/>
      <c r="P671" s="12"/>
    </row>
    <row r="672" spans="13:16" ht="14.25" customHeight="1" x14ac:dyDescent="0.3">
      <c r="M672" s="127"/>
      <c r="O672" s="12"/>
      <c r="P672" s="12"/>
    </row>
    <row r="673" spans="13:16" ht="14.25" customHeight="1" x14ac:dyDescent="0.3">
      <c r="M673" s="127"/>
      <c r="O673" s="12"/>
      <c r="P673" s="12"/>
    </row>
    <row r="674" spans="13:16" ht="14.25" customHeight="1" x14ac:dyDescent="0.3">
      <c r="M674" s="127"/>
      <c r="O674" s="12"/>
      <c r="P674" s="12"/>
    </row>
    <row r="675" spans="13:16" ht="14.25" customHeight="1" x14ac:dyDescent="0.3">
      <c r="M675" s="127"/>
      <c r="O675" s="12"/>
      <c r="P675" s="12"/>
    </row>
    <row r="676" spans="13:16" ht="14.25" customHeight="1" x14ac:dyDescent="0.3">
      <c r="M676" s="127"/>
      <c r="O676" s="12"/>
      <c r="P676" s="12"/>
    </row>
    <row r="677" spans="13:16" ht="14.25" customHeight="1" x14ac:dyDescent="0.3">
      <c r="M677" s="127"/>
      <c r="O677" s="12"/>
      <c r="P677" s="12"/>
    </row>
    <row r="678" spans="13:16" ht="14.25" customHeight="1" x14ac:dyDescent="0.3">
      <c r="M678" s="127"/>
      <c r="O678" s="12"/>
      <c r="P678" s="12"/>
    </row>
    <row r="679" spans="13:16" ht="14.25" customHeight="1" x14ac:dyDescent="0.3">
      <c r="M679" s="127"/>
      <c r="O679" s="12"/>
      <c r="P679" s="12"/>
    </row>
    <row r="680" spans="13:16" ht="14.25" customHeight="1" x14ac:dyDescent="0.3">
      <c r="M680" s="127"/>
      <c r="O680" s="12"/>
      <c r="P680" s="12"/>
    </row>
    <row r="681" spans="13:16" ht="14.25" customHeight="1" x14ac:dyDescent="0.3">
      <c r="M681" s="127"/>
      <c r="O681" s="12"/>
      <c r="P681" s="12"/>
    </row>
    <row r="682" spans="13:16" ht="14.25" customHeight="1" x14ac:dyDescent="0.3">
      <c r="M682" s="127"/>
      <c r="O682" s="12"/>
      <c r="P682" s="12"/>
    </row>
    <row r="683" spans="13:16" ht="14.25" customHeight="1" x14ac:dyDescent="0.3">
      <c r="M683" s="127"/>
      <c r="O683" s="12"/>
      <c r="P683" s="12"/>
    </row>
    <row r="684" spans="13:16" ht="14.25" customHeight="1" x14ac:dyDescent="0.3">
      <c r="M684" s="127"/>
      <c r="O684" s="12"/>
      <c r="P684" s="12"/>
    </row>
    <row r="685" spans="13:16" ht="14.25" customHeight="1" x14ac:dyDescent="0.3">
      <c r="M685" s="127"/>
      <c r="O685" s="12"/>
      <c r="P685" s="12"/>
    </row>
    <row r="686" spans="13:16" ht="14.25" customHeight="1" x14ac:dyDescent="0.3">
      <c r="M686" s="127"/>
      <c r="O686" s="12"/>
      <c r="P686" s="12"/>
    </row>
    <row r="687" spans="13:16" ht="14.25" customHeight="1" x14ac:dyDescent="0.3">
      <c r="M687" s="127"/>
      <c r="O687" s="12"/>
      <c r="P687" s="12"/>
    </row>
    <row r="688" spans="13:16" ht="14.25" customHeight="1" x14ac:dyDescent="0.3">
      <c r="M688" s="127"/>
      <c r="O688" s="12"/>
      <c r="P688" s="12"/>
    </row>
    <row r="689" spans="13:16" ht="14.25" customHeight="1" x14ac:dyDescent="0.3">
      <c r="M689" s="127"/>
      <c r="O689" s="12"/>
      <c r="P689" s="12"/>
    </row>
    <row r="690" spans="13:16" ht="14.25" customHeight="1" x14ac:dyDescent="0.3">
      <c r="M690" s="127"/>
      <c r="O690" s="12"/>
      <c r="P690" s="12"/>
    </row>
    <row r="691" spans="13:16" ht="14.25" customHeight="1" x14ac:dyDescent="0.3">
      <c r="M691" s="127"/>
      <c r="O691" s="12"/>
      <c r="P691" s="12"/>
    </row>
    <row r="692" spans="13:16" ht="14.25" customHeight="1" x14ac:dyDescent="0.3">
      <c r="M692" s="127"/>
      <c r="O692" s="12"/>
      <c r="P692" s="12"/>
    </row>
    <row r="693" spans="13:16" ht="14.25" customHeight="1" x14ac:dyDescent="0.3">
      <c r="M693" s="127"/>
      <c r="O693" s="12"/>
      <c r="P693" s="12"/>
    </row>
    <row r="694" spans="13:16" ht="14.25" customHeight="1" x14ac:dyDescent="0.3">
      <c r="M694" s="127"/>
      <c r="O694" s="12"/>
      <c r="P694" s="12"/>
    </row>
    <row r="695" spans="13:16" ht="14.25" customHeight="1" x14ac:dyDescent="0.3">
      <c r="M695" s="127"/>
      <c r="O695" s="12"/>
      <c r="P695" s="12"/>
    </row>
    <row r="696" spans="13:16" ht="14.25" customHeight="1" x14ac:dyDescent="0.3">
      <c r="M696" s="127"/>
      <c r="O696" s="12"/>
      <c r="P696" s="12"/>
    </row>
    <row r="697" spans="13:16" ht="14.25" customHeight="1" x14ac:dyDescent="0.3">
      <c r="M697" s="127"/>
      <c r="O697" s="12"/>
      <c r="P697" s="12"/>
    </row>
    <row r="698" spans="13:16" ht="14.25" customHeight="1" x14ac:dyDescent="0.3">
      <c r="M698" s="127"/>
      <c r="O698" s="12"/>
      <c r="P698" s="12"/>
    </row>
    <row r="699" spans="13:16" ht="14.25" customHeight="1" x14ac:dyDescent="0.3">
      <c r="M699" s="127"/>
      <c r="O699" s="12"/>
      <c r="P699" s="12"/>
    </row>
    <row r="700" spans="13:16" ht="14.25" customHeight="1" x14ac:dyDescent="0.3">
      <c r="M700" s="127"/>
      <c r="O700" s="12"/>
      <c r="P700" s="12"/>
    </row>
    <row r="701" spans="13:16" ht="14.25" customHeight="1" x14ac:dyDescent="0.3">
      <c r="M701" s="127"/>
      <c r="O701" s="12"/>
      <c r="P701" s="12"/>
    </row>
    <row r="702" spans="13:16" ht="14.25" customHeight="1" x14ac:dyDescent="0.3">
      <c r="M702" s="127"/>
      <c r="O702" s="12"/>
      <c r="P702" s="12"/>
    </row>
    <row r="703" spans="13:16" ht="14.25" customHeight="1" x14ac:dyDescent="0.3">
      <c r="M703" s="127"/>
      <c r="O703" s="12"/>
      <c r="P703" s="12"/>
    </row>
    <row r="704" spans="13:16" ht="14.25" customHeight="1" x14ac:dyDescent="0.3">
      <c r="M704" s="127"/>
      <c r="O704" s="12"/>
      <c r="P704" s="12"/>
    </row>
    <row r="705" spans="13:16" ht="14.25" customHeight="1" x14ac:dyDescent="0.3">
      <c r="M705" s="127"/>
      <c r="O705" s="12"/>
      <c r="P705" s="12"/>
    </row>
    <row r="706" spans="13:16" ht="14.25" customHeight="1" x14ac:dyDescent="0.3">
      <c r="M706" s="127"/>
      <c r="O706" s="12"/>
      <c r="P706" s="12"/>
    </row>
    <row r="707" spans="13:16" ht="14.25" customHeight="1" x14ac:dyDescent="0.3">
      <c r="M707" s="127"/>
      <c r="O707" s="12"/>
      <c r="P707" s="12"/>
    </row>
    <row r="708" spans="13:16" ht="14.25" customHeight="1" x14ac:dyDescent="0.3">
      <c r="M708" s="127"/>
      <c r="O708" s="12"/>
      <c r="P708" s="12"/>
    </row>
    <row r="709" spans="13:16" ht="14.25" customHeight="1" x14ac:dyDescent="0.3">
      <c r="M709" s="127"/>
      <c r="O709" s="12"/>
      <c r="P709" s="12"/>
    </row>
    <row r="710" spans="13:16" ht="14.25" customHeight="1" x14ac:dyDescent="0.3">
      <c r="M710" s="127"/>
      <c r="O710" s="12"/>
      <c r="P710" s="12"/>
    </row>
    <row r="711" spans="13:16" ht="14.25" customHeight="1" x14ac:dyDescent="0.3">
      <c r="M711" s="127"/>
      <c r="O711" s="12"/>
      <c r="P711" s="12"/>
    </row>
    <row r="712" spans="13:16" ht="14.25" customHeight="1" x14ac:dyDescent="0.3">
      <c r="M712" s="127"/>
      <c r="O712" s="12"/>
      <c r="P712" s="12"/>
    </row>
    <row r="713" spans="13:16" ht="14.25" customHeight="1" x14ac:dyDescent="0.3">
      <c r="M713" s="127"/>
      <c r="O713" s="12"/>
      <c r="P713" s="12"/>
    </row>
    <row r="714" spans="13:16" ht="14.25" customHeight="1" x14ac:dyDescent="0.3">
      <c r="M714" s="127"/>
      <c r="O714" s="12"/>
      <c r="P714" s="12"/>
    </row>
    <row r="715" spans="13:16" ht="14.25" customHeight="1" x14ac:dyDescent="0.3">
      <c r="M715" s="127"/>
      <c r="O715" s="12"/>
      <c r="P715" s="12"/>
    </row>
    <row r="716" spans="13:16" ht="14.25" customHeight="1" x14ac:dyDescent="0.3">
      <c r="M716" s="127"/>
      <c r="O716" s="12"/>
      <c r="P716" s="12"/>
    </row>
    <row r="717" spans="13:16" ht="14.25" customHeight="1" x14ac:dyDescent="0.3">
      <c r="M717" s="127"/>
      <c r="O717" s="12"/>
      <c r="P717" s="12"/>
    </row>
    <row r="718" spans="13:16" ht="14.25" customHeight="1" x14ac:dyDescent="0.3">
      <c r="M718" s="127"/>
      <c r="O718" s="12"/>
      <c r="P718" s="12"/>
    </row>
    <row r="719" spans="13:16" ht="14.25" customHeight="1" x14ac:dyDescent="0.3">
      <c r="M719" s="127"/>
      <c r="O719" s="12"/>
      <c r="P719" s="12"/>
    </row>
    <row r="720" spans="13:16" ht="14.25" customHeight="1" x14ac:dyDescent="0.3">
      <c r="M720" s="127"/>
      <c r="O720" s="12"/>
      <c r="P720" s="12"/>
    </row>
    <row r="721" spans="13:16" ht="14.25" customHeight="1" x14ac:dyDescent="0.3">
      <c r="M721" s="127"/>
      <c r="O721" s="12"/>
      <c r="P721" s="12"/>
    </row>
    <row r="722" spans="13:16" ht="14.25" customHeight="1" x14ac:dyDescent="0.3">
      <c r="M722" s="127"/>
      <c r="O722" s="12"/>
      <c r="P722" s="12"/>
    </row>
    <row r="723" spans="13:16" ht="14.25" customHeight="1" x14ac:dyDescent="0.3">
      <c r="M723" s="127"/>
      <c r="O723" s="12"/>
      <c r="P723" s="12"/>
    </row>
    <row r="724" spans="13:16" ht="14.25" customHeight="1" x14ac:dyDescent="0.3">
      <c r="M724" s="127"/>
      <c r="O724" s="12"/>
      <c r="P724" s="12"/>
    </row>
    <row r="725" spans="13:16" ht="14.25" customHeight="1" x14ac:dyDescent="0.3">
      <c r="M725" s="127"/>
      <c r="O725" s="12"/>
      <c r="P725" s="12"/>
    </row>
    <row r="726" spans="13:16" ht="14.25" customHeight="1" x14ac:dyDescent="0.3">
      <c r="M726" s="127"/>
      <c r="O726" s="12"/>
      <c r="P726" s="12"/>
    </row>
    <row r="727" spans="13:16" ht="14.25" customHeight="1" x14ac:dyDescent="0.3">
      <c r="M727" s="127"/>
      <c r="O727" s="12"/>
      <c r="P727" s="12"/>
    </row>
    <row r="728" spans="13:16" ht="14.25" customHeight="1" x14ac:dyDescent="0.3">
      <c r="M728" s="127"/>
      <c r="O728" s="12"/>
      <c r="P728" s="12"/>
    </row>
    <row r="729" spans="13:16" ht="14.25" customHeight="1" x14ac:dyDescent="0.3">
      <c r="M729" s="127"/>
      <c r="O729" s="12"/>
      <c r="P729" s="12"/>
    </row>
    <row r="730" spans="13:16" ht="14.25" customHeight="1" x14ac:dyDescent="0.3">
      <c r="M730" s="127"/>
      <c r="O730" s="12"/>
      <c r="P730" s="12"/>
    </row>
    <row r="731" spans="13:16" ht="14.25" customHeight="1" x14ac:dyDescent="0.3">
      <c r="M731" s="127"/>
      <c r="O731" s="12"/>
      <c r="P731" s="12"/>
    </row>
    <row r="732" spans="13:16" ht="14.25" customHeight="1" x14ac:dyDescent="0.3">
      <c r="M732" s="127"/>
      <c r="O732" s="12"/>
      <c r="P732" s="12"/>
    </row>
    <row r="733" spans="13:16" ht="14.25" customHeight="1" x14ac:dyDescent="0.3">
      <c r="M733" s="127"/>
      <c r="O733" s="12"/>
      <c r="P733" s="12"/>
    </row>
    <row r="734" spans="13:16" ht="14.25" customHeight="1" x14ac:dyDescent="0.3">
      <c r="M734" s="127"/>
      <c r="O734" s="12"/>
      <c r="P734" s="12"/>
    </row>
    <row r="735" spans="13:16" ht="14.25" customHeight="1" x14ac:dyDescent="0.3">
      <c r="M735" s="127"/>
      <c r="O735" s="12"/>
      <c r="P735" s="12"/>
    </row>
    <row r="736" spans="13:16" ht="14.25" customHeight="1" x14ac:dyDescent="0.3">
      <c r="M736" s="127"/>
      <c r="O736" s="12"/>
      <c r="P736" s="12"/>
    </row>
    <row r="737" spans="13:16" ht="14.25" customHeight="1" x14ac:dyDescent="0.3">
      <c r="M737" s="127"/>
      <c r="O737" s="12"/>
      <c r="P737" s="12"/>
    </row>
    <row r="738" spans="13:16" ht="14.25" customHeight="1" x14ac:dyDescent="0.3">
      <c r="M738" s="127"/>
      <c r="O738" s="12"/>
      <c r="P738" s="12"/>
    </row>
    <row r="739" spans="13:16" ht="14.25" customHeight="1" x14ac:dyDescent="0.3">
      <c r="M739" s="127"/>
      <c r="O739" s="12"/>
      <c r="P739" s="12"/>
    </row>
    <row r="740" spans="13:16" ht="14.25" customHeight="1" x14ac:dyDescent="0.3">
      <c r="M740" s="127"/>
      <c r="O740" s="12"/>
      <c r="P740" s="12"/>
    </row>
    <row r="741" spans="13:16" ht="14.25" customHeight="1" x14ac:dyDescent="0.3">
      <c r="M741" s="127"/>
      <c r="O741" s="12"/>
      <c r="P741" s="12"/>
    </row>
    <row r="742" spans="13:16" ht="14.25" customHeight="1" x14ac:dyDescent="0.3">
      <c r="M742" s="127"/>
      <c r="O742" s="12"/>
      <c r="P742" s="12"/>
    </row>
    <row r="743" spans="13:16" ht="14.25" customHeight="1" x14ac:dyDescent="0.3">
      <c r="M743" s="127"/>
      <c r="O743" s="12"/>
      <c r="P743" s="12"/>
    </row>
    <row r="744" spans="13:16" ht="14.25" customHeight="1" x14ac:dyDescent="0.3">
      <c r="M744" s="127"/>
      <c r="O744" s="12"/>
      <c r="P744" s="12"/>
    </row>
    <row r="745" spans="13:16" ht="14.25" customHeight="1" x14ac:dyDescent="0.3">
      <c r="M745" s="127"/>
      <c r="O745" s="12"/>
      <c r="P745" s="12"/>
    </row>
    <row r="746" spans="13:16" ht="14.25" customHeight="1" x14ac:dyDescent="0.3">
      <c r="M746" s="127"/>
      <c r="O746" s="12"/>
      <c r="P746" s="12"/>
    </row>
    <row r="747" spans="13:16" ht="14.25" customHeight="1" x14ac:dyDescent="0.3">
      <c r="M747" s="127"/>
      <c r="O747" s="12"/>
      <c r="P747" s="12"/>
    </row>
    <row r="748" spans="13:16" ht="14.25" customHeight="1" x14ac:dyDescent="0.3">
      <c r="M748" s="127"/>
      <c r="O748" s="12"/>
      <c r="P748" s="12"/>
    </row>
    <row r="749" spans="13:16" ht="14.25" customHeight="1" x14ac:dyDescent="0.3">
      <c r="M749" s="127"/>
      <c r="O749" s="12"/>
      <c r="P749" s="12"/>
    </row>
    <row r="750" spans="13:16" ht="14.25" customHeight="1" x14ac:dyDescent="0.3">
      <c r="M750" s="127"/>
      <c r="O750" s="12"/>
      <c r="P750" s="12"/>
    </row>
    <row r="751" spans="13:16" ht="14.25" customHeight="1" x14ac:dyDescent="0.3">
      <c r="M751" s="127"/>
      <c r="O751" s="12"/>
      <c r="P751" s="12"/>
    </row>
    <row r="752" spans="13:16" ht="14.25" customHeight="1" x14ac:dyDescent="0.3">
      <c r="M752" s="127"/>
      <c r="O752" s="12"/>
      <c r="P752" s="12"/>
    </row>
    <row r="753" spans="13:16" ht="14.25" customHeight="1" x14ac:dyDescent="0.3">
      <c r="M753" s="127"/>
      <c r="O753" s="12"/>
      <c r="P753" s="12"/>
    </row>
    <row r="754" spans="13:16" ht="14.25" customHeight="1" x14ac:dyDescent="0.3">
      <c r="M754" s="127"/>
      <c r="O754" s="12"/>
      <c r="P754" s="12"/>
    </row>
    <row r="755" spans="13:16" ht="14.25" customHeight="1" x14ac:dyDescent="0.3">
      <c r="M755" s="127"/>
      <c r="O755" s="12"/>
      <c r="P755" s="12"/>
    </row>
    <row r="756" spans="13:16" ht="14.25" customHeight="1" x14ac:dyDescent="0.3">
      <c r="M756" s="127"/>
      <c r="O756" s="12"/>
      <c r="P756" s="12"/>
    </row>
    <row r="757" spans="13:16" ht="14.25" customHeight="1" x14ac:dyDescent="0.3">
      <c r="M757" s="127"/>
      <c r="O757" s="12"/>
      <c r="P757" s="12"/>
    </row>
    <row r="758" spans="13:16" ht="14.25" customHeight="1" x14ac:dyDescent="0.3">
      <c r="M758" s="127"/>
      <c r="O758" s="12"/>
      <c r="P758" s="12"/>
    </row>
    <row r="759" spans="13:16" ht="14.25" customHeight="1" x14ac:dyDescent="0.3">
      <c r="M759" s="127"/>
      <c r="O759" s="12"/>
      <c r="P759" s="12"/>
    </row>
    <row r="760" spans="13:16" ht="14.25" customHeight="1" x14ac:dyDescent="0.3">
      <c r="M760" s="127"/>
      <c r="O760" s="12"/>
      <c r="P760" s="12"/>
    </row>
    <row r="761" spans="13:16" ht="14.25" customHeight="1" x14ac:dyDescent="0.3">
      <c r="M761" s="127"/>
      <c r="O761" s="12"/>
      <c r="P761" s="12"/>
    </row>
    <row r="762" spans="13:16" ht="14.25" customHeight="1" x14ac:dyDescent="0.3">
      <c r="M762" s="127"/>
      <c r="O762" s="12"/>
      <c r="P762" s="12"/>
    </row>
    <row r="763" spans="13:16" ht="14.25" customHeight="1" x14ac:dyDescent="0.3">
      <c r="M763" s="127"/>
      <c r="O763" s="12"/>
      <c r="P763" s="12"/>
    </row>
    <row r="764" spans="13:16" ht="14.25" customHeight="1" x14ac:dyDescent="0.3">
      <c r="M764" s="127"/>
      <c r="O764" s="12"/>
      <c r="P764" s="12"/>
    </row>
    <row r="765" spans="13:16" ht="14.25" customHeight="1" x14ac:dyDescent="0.3">
      <c r="M765" s="127"/>
      <c r="O765" s="12"/>
      <c r="P765" s="12"/>
    </row>
    <row r="766" spans="13:16" ht="14.25" customHeight="1" x14ac:dyDescent="0.3">
      <c r="M766" s="127"/>
      <c r="O766" s="12"/>
      <c r="P766" s="12"/>
    </row>
    <row r="767" spans="13:16" ht="14.25" customHeight="1" x14ac:dyDescent="0.3">
      <c r="M767" s="127"/>
      <c r="O767" s="12"/>
      <c r="P767" s="12"/>
    </row>
    <row r="768" spans="13:16" ht="14.25" customHeight="1" x14ac:dyDescent="0.3">
      <c r="M768" s="127"/>
      <c r="O768" s="12"/>
      <c r="P768" s="12"/>
    </row>
    <row r="769" spans="13:16" ht="14.25" customHeight="1" x14ac:dyDescent="0.3">
      <c r="M769" s="127"/>
      <c r="O769" s="12"/>
      <c r="P769" s="12"/>
    </row>
    <row r="770" spans="13:16" ht="14.25" customHeight="1" x14ac:dyDescent="0.3">
      <c r="M770" s="127"/>
      <c r="O770" s="12"/>
      <c r="P770" s="12"/>
    </row>
    <row r="771" spans="13:16" ht="14.25" customHeight="1" x14ac:dyDescent="0.3">
      <c r="M771" s="127"/>
      <c r="O771" s="12"/>
      <c r="P771" s="12"/>
    </row>
    <row r="772" spans="13:16" ht="14.25" customHeight="1" x14ac:dyDescent="0.3">
      <c r="M772" s="127"/>
      <c r="O772" s="12"/>
      <c r="P772" s="12"/>
    </row>
    <row r="773" spans="13:16" ht="14.25" customHeight="1" x14ac:dyDescent="0.3">
      <c r="M773" s="127"/>
      <c r="O773" s="12"/>
      <c r="P773" s="12"/>
    </row>
    <row r="774" spans="13:16" ht="14.25" customHeight="1" x14ac:dyDescent="0.3">
      <c r="M774" s="127"/>
      <c r="O774" s="12"/>
      <c r="P774" s="12"/>
    </row>
    <row r="775" spans="13:16" ht="14.25" customHeight="1" x14ac:dyDescent="0.3">
      <c r="M775" s="127"/>
      <c r="O775" s="12"/>
      <c r="P775" s="12"/>
    </row>
    <row r="776" spans="13:16" ht="14.25" customHeight="1" x14ac:dyDescent="0.3">
      <c r="M776" s="127"/>
      <c r="O776" s="12"/>
      <c r="P776" s="12"/>
    </row>
    <row r="777" spans="13:16" ht="14.25" customHeight="1" x14ac:dyDescent="0.3">
      <c r="M777" s="127"/>
      <c r="O777" s="12"/>
      <c r="P777" s="12"/>
    </row>
    <row r="778" spans="13:16" ht="14.25" customHeight="1" x14ac:dyDescent="0.3">
      <c r="M778" s="127"/>
      <c r="O778" s="12"/>
      <c r="P778" s="12"/>
    </row>
    <row r="779" spans="13:16" ht="14.25" customHeight="1" x14ac:dyDescent="0.3">
      <c r="M779" s="127"/>
      <c r="O779" s="12"/>
      <c r="P779" s="12"/>
    </row>
    <row r="780" spans="13:16" ht="14.25" customHeight="1" x14ac:dyDescent="0.3">
      <c r="M780" s="127"/>
      <c r="O780" s="12"/>
      <c r="P780" s="12"/>
    </row>
    <row r="781" spans="13:16" ht="14.25" customHeight="1" x14ac:dyDescent="0.3">
      <c r="M781" s="127"/>
      <c r="O781" s="12"/>
      <c r="P781" s="12"/>
    </row>
    <row r="782" spans="13:16" ht="14.25" customHeight="1" x14ac:dyDescent="0.3">
      <c r="M782" s="127"/>
      <c r="O782" s="12"/>
      <c r="P782" s="12"/>
    </row>
    <row r="783" spans="13:16" ht="14.25" customHeight="1" x14ac:dyDescent="0.3">
      <c r="M783" s="127"/>
      <c r="O783" s="12"/>
      <c r="P783" s="12"/>
    </row>
    <row r="784" spans="13:16" ht="14.25" customHeight="1" x14ac:dyDescent="0.3">
      <c r="M784" s="127"/>
      <c r="O784" s="12"/>
      <c r="P784" s="12"/>
    </row>
    <row r="785" spans="13:16" ht="14.25" customHeight="1" x14ac:dyDescent="0.3">
      <c r="M785" s="127"/>
      <c r="O785" s="12"/>
      <c r="P785" s="12"/>
    </row>
    <row r="786" spans="13:16" ht="14.25" customHeight="1" x14ac:dyDescent="0.3">
      <c r="M786" s="127"/>
      <c r="O786" s="12"/>
      <c r="P786" s="12"/>
    </row>
    <row r="787" spans="13:16" ht="14.25" customHeight="1" x14ac:dyDescent="0.3">
      <c r="M787" s="127"/>
      <c r="O787" s="12"/>
      <c r="P787" s="12"/>
    </row>
    <row r="788" spans="13:16" ht="14.25" customHeight="1" x14ac:dyDescent="0.3">
      <c r="M788" s="127"/>
      <c r="O788" s="12"/>
      <c r="P788" s="12"/>
    </row>
    <row r="789" spans="13:16" ht="14.25" customHeight="1" x14ac:dyDescent="0.3">
      <c r="M789" s="127"/>
      <c r="O789" s="12"/>
      <c r="P789" s="12"/>
    </row>
    <row r="790" spans="13:16" ht="14.25" customHeight="1" x14ac:dyDescent="0.3">
      <c r="M790" s="127"/>
      <c r="O790" s="12"/>
      <c r="P790" s="12"/>
    </row>
    <row r="791" spans="13:16" ht="14.25" customHeight="1" x14ac:dyDescent="0.3">
      <c r="M791" s="127"/>
      <c r="O791" s="12"/>
      <c r="P791" s="12"/>
    </row>
    <row r="792" spans="13:16" ht="14.25" customHeight="1" x14ac:dyDescent="0.3">
      <c r="M792" s="127"/>
      <c r="O792" s="12"/>
      <c r="P792" s="12"/>
    </row>
    <row r="793" spans="13:16" ht="14.25" customHeight="1" x14ac:dyDescent="0.3">
      <c r="M793" s="127"/>
      <c r="O793" s="12"/>
      <c r="P793" s="12"/>
    </row>
    <row r="794" spans="13:16" ht="14.25" customHeight="1" x14ac:dyDescent="0.3">
      <c r="M794" s="127"/>
      <c r="O794" s="12"/>
      <c r="P794" s="12"/>
    </row>
    <row r="795" spans="13:16" ht="14.25" customHeight="1" x14ac:dyDescent="0.3">
      <c r="M795" s="127"/>
      <c r="O795" s="12"/>
      <c r="P795" s="12"/>
    </row>
    <row r="796" spans="13:16" ht="14.25" customHeight="1" x14ac:dyDescent="0.3">
      <c r="M796" s="127"/>
      <c r="O796" s="12"/>
      <c r="P796" s="12"/>
    </row>
    <row r="797" spans="13:16" ht="14.25" customHeight="1" x14ac:dyDescent="0.3">
      <c r="M797" s="127"/>
      <c r="O797" s="12"/>
      <c r="P797" s="12"/>
    </row>
    <row r="798" spans="13:16" ht="14.25" customHeight="1" x14ac:dyDescent="0.3">
      <c r="M798" s="127"/>
      <c r="O798" s="12"/>
      <c r="P798" s="12"/>
    </row>
    <row r="799" spans="13:16" ht="14.25" customHeight="1" x14ac:dyDescent="0.3">
      <c r="M799" s="127"/>
      <c r="O799" s="12"/>
      <c r="P799" s="12"/>
    </row>
    <row r="800" spans="13:16" ht="14.25" customHeight="1" x14ac:dyDescent="0.3">
      <c r="M800" s="127"/>
      <c r="O800" s="12"/>
      <c r="P800" s="12"/>
    </row>
    <row r="801" spans="13:16" ht="14.25" customHeight="1" x14ac:dyDescent="0.3">
      <c r="M801" s="127"/>
      <c r="O801" s="12"/>
      <c r="P801" s="12"/>
    </row>
    <row r="802" spans="13:16" ht="14.25" customHeight="1" x14ac:dyDescent="0.3">
      <c r="M802" s="127"/>
      <c r="O802" s="12"/>
      <c r="P802" s="12"/>
    </row>
    <row r="803" spans="13:16" ht="14.25" customHeight="1" x14ac:dyDescent="0.3">
      <c r="M803" s="127"/>
      <c r="O803" s="12"/>
      <c r="P803" s="12"/>
    </row>
    <row r="804" spans="13:16" ht="14.25" customHeight="1" x14ac:dyDescent="0.3">
      <c r="M804" s="127"/>
      <c r="O804" s="12"/>
      <c r="P804" s="12"/>
    </row>
    <row r="805" spans="13:16" ht="14.25" customHeight="1" x14ac:dyDescent="0.3">
      <c r="M805" s="127"/>
      <c r="O805" s="12"/>
      <c r="P805" s="12"/>
    </row>
    <row r="806" spans="13:16" ht="14.25" customHeight="1" x14ac:dyDescent="0.3">
      <c r="M806" s="127"/>
      <c r="O806" s="12"/>
      <c r="P806" s="12"/>
    </row>
    <row r="807" spans="13:16" ht="14.25" customHeight="1" x14ac:dyDescent="0.3">
      <c r="M807" s="127"/>
      <c r="O807" s="12"/>
      <c r="P807" s="12"/>
    </row>
    <row r="808" spans="13:16" ht="14.25" customHeight="1" x14ac:dyDescent="0.3">
      <c r="M808" s="127"/>
      <c r="O808" s="12"/>
      <c r="P808" s="12"/>
    </row>
    <row r="809" spans="13:16" ht="14.25" customHeight="1" x14ac:dyDescent="0.3">
      <c r="M809" s="127"/>
      <c r="O809" s="12"/>
      <c r="P809" s="12"/>
    </row>
    <row r="810" spans="13:16" ht="14.25" customHeight="1" x14ac:dyDescent="0.3">
      <c r="M810" s="127"/>
      <c r="O810" s="12"/>
      <c r="P810" s="12"/>
    </row>
    <row r="811" spans="13:16" ht="14.25" customHeight="1" x14ac:dyDescent="0.3">
      <c r="M811" s="127"/>
      <c r="O811" s="12"/>
      <c r="P811" s="12"/>
    </row>
    <row r="812" spans="13:16" ht="14.25" customHeight="1" x14ac:dyDescent="0.3">
      <c r="M812" s="127"/>
      <c r="O812" s="12"/>
      <c r="P812" s="12"/>
    </row>
    <row r="813" spans="13:16" ht="14.25" customHeight="1" x14ac:dyDescent="0.3">
      <c r="M813" s="127"/>
      <c r="O813" s="12"/>
      <c r="P813" s="12"/>
    </row>
    <row r="814" spans="13:16" ht="14.25" customHeight="1" x14ac:dyDescent="0.3">
      <c r="M814" s="127"/>
      <c r="O814" s="12"/>
      <c r="P814" s="12"/>
    </row>
    <row r="815" spans="13:16" ht="14.25" customHeight="1" x14ac:dyDescent="0.3">
      <c r="M815" s="127"/>
      <c r="O815" s="12"/>
      <c r="P815" s="12"/>
    </row>
    <row r="816" spans="13:16" ht="14.25" customHeight="1" x14ac:dyDescent="0.3">
      <c r="M816" s="127"/>
      <c r="O816" s="12"/>
      <c r="P816" s="12"/>
    </row>
    <row r="817" spans="13:16" ht="14.25" customHeight="1" x14ac:dyDescent="0.3">
      <c r="M817" s="127"/>
      <c r="O817" s="12"/>
      <c r="P817" s="12"/>
    </row>
    <row r="818" spans="13:16" ht="14.25" customHeight="1" x14ac:dyDescent="0.3">
      <c r="M818" s="127"/>
      <c r="O818" s="12"/>
      <c r="P818" s="12"/>
    </row>
    <row r="819" spans="13:16" ht="14.25" customHeight="1" x14ac:dyDescent="0.3">
      <c r="M819" s="127"/>
      <c r="O819" s="12"/>
      <c r="P819" s="12"/>
    </row>
    <row r="820" spans="13:16" ht="14.25" customHeight="1" x14ac:dyDescent="0.3">
      <c r="M820" s="127"/>
      <c r="O820" s="12"/>
      <c r="P820" s="12"/>
    </row>
    <row r="821" spans="13:16" ht="14.25" customHeight="1" x14ac:dyDescent="0.3">
      <c r="M821" s="127"/>
      <c r="O821" s="12"/>
      <c r="P821" s="12"/>
    </row>
    <row r="822" spans="13:16" ht="14.25" customHeight="1" x14ac:dyDescent="0.3">
      <c r="M822" s="127"/>
      <c r="O822" s="12"/>
      <c r="P822" s="12"/>
    </row>
    <row r="823" spans="13:16" ht="14.25" customHeight="1" x14ac:dyDescent="0.3">
      <c r="M823" s="127"/>
      <c r="O823" s="12"/>
      <c r="P823" s="12"/>
    </row>
    <row r="824" spans="13:16" ht="14.25" customHeight="1" x14ac:dyDescent="0.3">
      <c r="M824" s="127"/>
      <c r="O824" s="12"/>
      <c r="P824" s="12"/>
    </row>
    <row r="825" spans="13:16" ht="14.25" customHeight="1" x14ac:dyDescent="0.3">
      <c r="M825" s="127"/>
      <c r="O825" s="12"/>
      <c r="P825" s="12"/>
    </row>
    <row r="826" spans="13:16" ht="14.25" customHeight="1" x14ac:dyDescent="0.3">
      <c r="M826" s="127"/>
      <c r="O826" s="12"/>
      <c r="P826" s="12"/>
    </row>
    <row r="827" spans="13:16" ht="14.25" customHeight="1" x14ac:dyDescent="0.3">
      <c r="M827" s="127"/>
      <c r="O827" s="12"/>
      <c r="P827" s="12"/>
    </row>
    <row r="828" spans="13:16" ht="14.25" customHeight="1" x14ac:dyDescent="0.3">
      <c r="M828" s="127"/>
      <c r="O828" s="12"/>
      <c r="P828" s="12"/>
    </row>
    <row r="829" spans="13:16" ht="14.25" customHeight="1" x14ac:dyDescent="0.3">
      <c r="M829" s="127"/>
      <c r="O829" s="12"/>
      <c r="P829" s="12"/>
    </row>
    <row r="830" spans="13:16" ht="14.25" customHeight="1" x14ac:dyDescent="0.3">
      <c r="M830" s="127"/>
      <c r="O830" s="12"/>
      <c r="P830" s="12"/>
    </row>
    <row r="831" spans="13:16" ht="14.25" customHeight="1" x14ac:dyDescent="0.3">
      <c r="M831" s="127"/>
      <c r="O831" s="12"/>
      <c r="P831" s="12"/>
    </row>
    <row r="832" spans="13:16" ht="14.25" customHeight="1" x14ac:dyDescent="0.3">
      <c r="M832" s="127"/>
      <c r="O832" s="12"/>
      <c r="P832" s="12"/>
    </row>
    <row r="833" spans="13:16" ht="14.25" customHeight="1" x14ac:dyDescent="0.3">
      <c r="M833" s="127"/>
      <c r="O833" s="12"/>
      <c r="P833" s="12"/>
    </row>
    <row r="834" spans="13:16" ht="14.25" customHeight="1" x14ac:dyDescent="0.3">
      <c r="M834" s="127"/>
      <c r="O834" s="12"/>
      <c r="P834" s="12"/>
    </row>
    <row r="835" spans="13:16" ht="14.25" customHeight="1" x14ac:dyDescent="0.3">
      <c r="M835" s="127"/>
      <c r="O835" s="12"/>
      <c r="P835" s="12"/>
    </row>
    <row r="836" spans="13:16" ht="14.25" customHeight="1" x14ac:dyDescent="0.3">
      <c r="M836" s="127"/>
      <c r="O836" s="12"/>
      <c r="P836" s="12"/>
    </row>
    <row r="837" spans="13:16" ht="14.25" customHeight="1" x14ac:dyDescent="0.3">
      <c r="M837" s="127"/>
      <c r="O837" s="12"/>
      <c r="P837" s="12"/>
    </row>
    <row r="838" spans="13:16" ht="14.25" customHeight="1" x14ac:dyDescent="0.3">
      <c r="M838" s="127"/>
      <c r="O838" s="12"/>
      <c r="P838" s="12"/>
    </row>
    <row r="839" spans="13:16" ht="14.25" customHeight="1" x14ac:dyDescent="0.3">
      <c r="M839" s="127"/>
      <c r="O839" s="12"/>
      <c r="P839" s="12"/>
    </row>
    <row r="840" spans="13:16" ht="14.25" customHeight="1" x14ac:dyDescent="0.3">
      <c r="M840" s="127"/>
      <c r="O840" s="12"/>
      <c r="P840" s="12"/>
    </row>
    <row r="841" spans="13:16" ht="14.25" customHeight="1" x14ac:dyDescent="0.3">
      <c r="M841" s="127"/>
      <c r="O841" s="12"/>
      <c r="P841" s="12"/>
    </row>
    <row r="842" spans="13:16" ht="14.25" customHeight="1" x14ac:dyDescent="0.3">
      <c r="M842" s="127"/>
      <c r="O842" s="12"/>
      <c r="P842" s="12"/>
    </row>
    <row r="843" spans="13:16" ht="14.25" customHeight="1" x14ac:dyDescent="0.3">
      <c r="M843" s="127"/>
      <c r="O843" s="12"/>
      <c r="P843" s="12"/>
    </row>
    <row r="844" spans="13:16" ht="14.25" customHeight="1" x14ac:dyDescent="0.3">
      <c r="M844" s="127"/>
      <c r="O844" s="12"/>
      <c r="P844" s="12"/>
    </row>
    <row r="845" spans="13:16" ht="14.25" customHeight="1" x14ac:dyDescent="0.3">
      <c r="M845" s="127"/>
      <c r="O845" s="12"/>
      <c r="P845" s="12"/>
    </row>
    <row r="846" spans="13:16" ht="14.25" customHeight="1" x14ac:dyDescent="0.3">
      <c r="M846" s="127"/>
      <c r="O846" s="12"/>
      <c r="P846" s="12"/>
    </row>
    <row r="847" spans="13:16" ht="14.25" customHeight="1" x14ac:dyDescent="0.3">
      <c r="M847" s="127"/>
      <c r="O847" s="12"/>
      <c r="P847" s="12"/>
    </row>
    <row r="848" spans="13:16" ht="14.25" customHeight="1" x14ac:dyDescent="0.3">
      <c r="M848" s="127"/>
      <c r="O848" s="12"/>
      <c r="P848" s="12"/>
    </row>
    <row r="849" spans="13:16" ht="14.25" customHeight="1" x14ac:dyDescent="0.3">
      <c r="M849" s="127"/>
      <c r="O849" s="12"/>
      <c r="P849" s="12"/>
    </row>
    <row r="850" spans="13:16" ht="14.25" customHeight="1" x14ac:dyDescent="0.3">
      <c r="M850" s="127"/>
      <c r="O850" s="12"/>
      <c r="P850" s="12"/>
    </row>
    <row r="851" spans="13:16" ht="14.25" customHeight="1" x14ac:dyDescent="0.3">
      <c r="M851" s="127"/>
      <c r="O851" s="12"/>
      <c r="P851" s="12"/>
    </row>
    <row r="852" spans="13:16" ht="14.25" customHeight="1" x14ac:dyDescent="0.3">
      <c r="M852" s="127"/>
      <c r="O852" s="12"/>
      <c r="P852" s="12"/>
    </row>
    <row r="853" spans="13:16" ht="14.25" customHeight="1" x14ac:dyDescent="0.3">
      <c r="M853" s="127"/>
      <c r="O853" s="12"/>
      <c r="P853" s="12"/>
    </row>
    <row r="854" spans="13:16" ht="14.25" customHeight="1" x14ac:dyDescent="0.3">
      <c r="M854" s="127"/>
      <c r="O854" s="12"/>
      <c r="P854" s="12"/>
    </row>
    <row r="855" spans="13:16" ht="14.25" customHeight="1" x14ac:dyDescent="0.3">
      <c r="M855" s="127"/>
      <c r="O855" s="12"/>
      <c r="P855" s="12"/>
    </row>
    <row r="856" spans="13:16" ht="14.25" customHeight="1" x14ac:dyDescent="0.3">
      <c r="M856" s="127"/>
      <c r="O856" s="12"/>
      <c r="P856" s="12"/>
    </row>
    <row r="857" spans="13:16" ht="14.25" customHeight="1" x14ac:dyDescent="0.3">
      <c r="M857" s="127"/>
      <c r="O857" s="12"/>
      <c r="P857" s="12"/>
    </row>
    <row r="858" spans="13:16" ht="14.25" customHeight="1" x14ac:dyDescent="0.3">
      <c r="M858" s="127"/>
      <c r="O858" s="12"/>
      <c r="P858" s="12"/>
    </row>
    <row r="859" spans="13:16" ht="14.25" customHeight="1" x14ac:dyDescent="0.3">
      <c r="M859" s="127"/>
      <c r="O859" s="12"/>
      <c r="P859" s="12"/>
    </row>
    <row r="860" spans="13:16" ht="14.25" customHeight="1" x14ac:dyDescent="0.3">
      <c r="M860" s="127"/>
      <c r="O860" s="12"/>
      <c r="P860" s="12"/>
    </row>
    <row r="861" spans="13:16" ht="14.25" customHeight="1" x14ac:dyDescent="0.3">
      <c r="M861" s="127"/>
      <c r="O861" s="12"/>
      <c r="P861" s="12"/>
    </row>
    <row r="862" spans="13:16" ht="14.25" customHeight="1" x14ac:dyDescent="0.3">
      <c r="M862" s="127"/>
      <c r="O862" s="12"/>
      <c r="P862" s="12"/>
    </row>
    <row r="863" spans="13:16" ht="14.25" customHeight="1" x14ac:dyDescent="0.3">
      <c r="M863" s="127"/>
      <c r="O863" s="12"/>
      <c r="P863" s="12"/>
    </row>
    <row r="864" spans="13:16" ht="14.25" customHeight="1" x14ac:dyDescent="0.3">
      <c r="M864" s="127"/>
      <c r="O864" s="12"/>
      <c r="P864" s="12"/>
    </row>
    <row r="865" spans="13:16" ht="14.25" customHeight="1" x14ac:dyDescent="0.3">
      <c r="M865" s="127"/>
      <c r="O865" s="12"/>
      <c r="P865" s="12"/>
    </row>
    <row r="866" spans="13:16" ht="14.25" customHeight="1" x14ac:dyDescent="0.3">
      <c r="M866" s="127"/>
      <c r="O866" s="12"/>
      <c r="P866" s="12"/>
    </row>
    <row r="867" spans="13:16" ht="14.25" customHeight="1" x14ac:dyDescent="0.3">
      <c r="M867" s="127"/>
      <c r="O867" s="12"/>
      <c r="P867" s="12"/>
    </row>
    <row r="868" spans="13:16" ht="14.25" customHeight="1" x14ac:dyDescent="0.3">
      <c r="M868" s="127"/>
      <c r="O868" s="12"/>
      <c r="P868" s="12"/>
    </row>
    <row r="869" spans="13:16" ht="14.25" customHeight="1" x14ac:dyDescent="0.3">
      <c r="M869" s="127"/>
      <c r="O869" s="12"/>
      <c r="P869" s="12"/>
    </row>
    <row r="870" spans="13:16" ht="14.25" customHeight="1" x14ac:dyDescent="0.3">
      <c r="M870" s="127"/>
      <c r="O870" s="12"/>
      <c r="P870" s="12"/>
    </row>
    <row r="871" spans="13:16" ht="14.25" customHeight="1" x14ac:dyDescent="0.3">
      <c r="M871" s="127"/>
      <c r="O871" s="12"/>
      <c r="P871" s="12"/>
    </row>
    <row r="872" spans="13:16" ht="14.25" customHeight="1" x14ac:dyDescent="0.3">
      <c r="M872" s="127"/>
      <c r="O872" s="12"/>
      <c r="P872" s="12"/>
    </row>
    <row r="873" spans="13:16" ht="14.25" customHeight="1" x14ac:dyDescent="0.3">
      <c r="M873" s="127"/>
      <c r="O873" s="12"/>
      <c r="P873" s="12"/>
    </row>
    <row r="874" spans="13:16" ht="14.25" customHeight="1" x14ac:dyDescent="0.3">
      <c r="M874" s="127"/>
      <c r="O874" s="12"/>
      <c r="P874" s="12"/>
    </row>
    <row r="875" spans="13:16" ht="14.25" customHeight="1" x14ac:dyDescent="0.3">
      <c r="M875" s="127"/>
      <c r="O875" s="12"/>
      <c r="P875" s="12"/>
    </row>
    <row r="876" spans="13:16" ht="14.25" customHeight="1" x14ac:dyDescent="0.3">
      <c r="M876" s="127"/>
      <c r="O876" s="12"/>
      <c r="P876" s="12"/>
    </row>
    <row r="877" spans="13:16" ht="14.25" customHeight="1" x14ac:dyDescent="0.3">
      <c r="M877" s="127"/>
      <c r="O877" s="12"/>
      <c r="P877" s="12"/>
    </row>
    <row r="878" spans="13:16" ht="14.25" customHeight="1" x14ac:dyDescent="0.3">
      <c r="M878" s="127"/>
      <c r="O878" s="12"/>
      <c r="P878" s="12"/>
    </row>
    <row r="879" spans="13:16" ht="14.25" customHeight="1" x14ac:dyDescent="0.3">
      <c r="M879" s="127"/>
      <c r="O879" s="12"/>
      <c r="P879" s="12"/>
    </row>
    <row r="880" spans="13:16" ht="14.25" customHeight="1" x14ac:dyDescent="0.3">
      <c r="M880" s="127"/>
      <c r="O880" s="12"/>
      <c r="P880" s="12"/>
    </row>
    <row r="881" spans="13:16" ht="14.25" customHeight="1" x14ac:dyDescent="0.3">
      <c r="M881" s="127"/>
      <c r="O881" s="12"/>
      <c r="P881" s="12"/>
    </row>
    <row r="882" spans="13:16" ht="14.25" customHeight="1" x14ac:dyDescent="0.3">
      <c r="M882" s="127"/>
      <c r="O882" s="12"/>
      <c r="P882" s="12"/>
    </row>
    <row r="883" spans="13:16" ht="14.25" customHeight="1" x14ac:dyDescent="0.3">
      <c r="M883" s="127"/>
      <c r="O883" s="12"/>
      <c r="P883" s="12"/>
    </row>
    <row r="884" spans="13:16" ht="14.25" customHeight="1" x14ac:dyDescent="0.3">
      <c r="M884" s="127"/>
      <c r="O884" s="12"/>
      <c r="P884" s="12"/>
    </row>
    <row r="885" spans="13:16" ht="14.25" customHeight="1" x14ac:dyDescent="0.3">
      <c r="M885" s="127"/>
      <c r="O885" s="12"/>
      <c r="P885" s="12"/>
    </row>
    <row r="886" spans="13:16" ht="14.25" customHeight="1" x14ac:dyDescent="0.3">
      <c r="M886" s="127"/>
      <c r="O886" s="12"/>
      <c r="P886" s="12"/>
    </row>
    <row r="887" spans="13:16" ht="14.25" customHeight="1" x14ac:dyDescent="0.3">
      <c r="M887" s="127"/>
      <c r="O887" s="12"/>
      <c r="P887" s="12"/>
    </row>
    <row r="888" spans="13:16" ht="14.25" customHeight="1" x14ac:dyDescent="0.3">
      <c r="M888" s="127"/>
      <c r="O888" s="12"/>
      <c r="P888" s="12"/>
    </row>
    <row r="889" spans="13:16" ht="14.25" customHeight="1" x14ac:dyDescent="0.3">
      <c r="M889" s="127"/>
      <c r="O889" s="12"/>
      <c r="P889" s="12"/>
    </row>
    <row r="890" spans="13:16" ht="14.25" customHeight="1" x14ac:dyDescent="0.3">
      <c r="M890" s="127"/>
      <c r="O890" s="12"/>
      <c r="P890" s="12"/>
    </row>
    <row r="891" spans="13:16" ht="14.25" customHeight="1" x14ac:dyDescent="0.3">
      <c r="M891" s="127"/>
      <c r="O891" s="12"/>
      <c r="P891" s="12"/>
    </row>
    <row r="892" spans="13:16" ht="14.25" customHeight="1" x14ac:dyDescent="0.3">
      <c r="M892" s="127"/>
      <c r="O892" s="12"/>
      <c r="P892" s="12"/>
    </row>
    <row r="893" spans="13:16" ht="14.25" customHeight="1" x14ac:dyDescent="0.3">
      <c r="M893" s="127"/>
      <c r="O893" s="12"/>
      <c r="P893" s="12"/>
    </row>
    <row r="894" spans="13:16" ht="14.25" customHeight="1" x14ac:dyDescent="0.3">
      <c r="M894" s="127"/>
      <c r="O894" s="12"/>
      <c r="P894" s="12"/>
    </row>
    <row r="895" spans="13:16" ht="14.25" customHeight="1" x14ac:dyDescent="0.3">
      <c r="M895" s="127"/>
      <c r="O895" s="12"/>
      <c r="P895" s="12"/>
    </row>
    <row r="896" spans="13:16" ht="14.25" customHeight="1" x14ac:dyDescent="0.3">
      <c r="M896" s="127"/>
      <c r="O896" s="12"/>
      <c r="P896" s="12"/>
    </row>
    <row r="897" spans="13:16" ht="14.25" customHeight="1" x14ac:dyDescent="0.3">
      <c r="M897" s="127"/>
      <c r="O897" s="12"/>
      <c r="P897" s="12"/>
    </row>
    <row r="898" spans="13:16" ht="14.25" customHeight="1" x14ac:dyDescent="0.3">
      <c r="M898" s="127"/>
      <c r="O898" s="12"/>
      <c r="P898" s="12"/>
    </row>
    <row r="899" spans="13:16" ht="14.25" customHeight="1" x14ac:dyDescent="0.3">
      <c r="M899" s="127"/>
      <c r="O899" s="12"/>
      <c r="P899" s="12"/>
    </row>
    <row r="900" spans="13:16" ht="14.25" customHeight="1" x14ac:dyDescent="0.3">
      <c r="M900" s="127"/>
      <c r="O900" s="12"/>
      <c r="P900" s="12"/>
    </row>
    <row r="901" spans="13:16" ht="14.25" customHeight="1" x14ac:dyDescent="0.3">
      <c r="M901" s="127"/>
      <c r="O901" s="12"/>
      <c r="P901" s="12"/>
    </row>
    <row r="902" spans="13:16" ht="14.25" customHeight="1" x14ac:dyDescent="0.3">
      <c r="M902" s="127"/>
      <c r="O902" s="12"/>
      <c r="P902" s="12"/>
    </row>
    <row r="903" spans="13:16" ht="14.25" customHeight="1" x14ac:dyDescent="0.3">
      <c r="M903" s="127"/>
      <c r="O903" s="12"/>
      <c r="P903" s="12"/>
    </row>
    <row r="904" spans="13:16" ht="14.25" customHeight="1" x14ac:dyDescent="0.3">
      <c r="M904" s="127"/>
      <c r="O904" s="12"/>
      <c r="P904" s="12"/>
    </row>
    <row r="905" spans="13:16" ht="14.25" customHeight="1" x14ac:dyDescent="0.3">
      <c r="M905" s="127"/>
      <c r="O905" s="12"/>
      <c r="P905" s="12"/>
    </row>
    <row r="906" spans="13:16" ht="14.25" customHeight="1" x14ac:dyDescent="0.3">
      <c r="M906" s="127"/>
      <c r="O906" s="12"/>
      <c r="P906" s="12"/>
    </row>
    <row r="907" spans="13:16" ht="14.25" customHeight="1" x14ac:dyDescent="0.3">
      <c r="M907" s="127"/>
      <c r="O907" s="12"/>
      <c r="P907" s="12"/>
    </row>
    <row r="908" spans="13:16" ht="14.25" customHeight="1" x14ac:dyDescent="0.3">
      <c r="M908" s="127"/>
      <c r="O908" s="12"/>
      <c r="P908" s="12"/>
    </row>
    <row r="909" spans="13:16" ht="14.25" customHeight="1" x14ac:dyDescent="0.3">
      <c r="M909" s="127"/>
      <c r="O909" s="12"/>
      <c r="P909" s="12"/>
    </row>
    <row r="910" spans="13:16" ht="14.25" customHeight="1" x14ac:dyDescent="0.3">
      <c r="M910" s="127"/>
      <c r="O910" s="12"/>
      <c r="P910" s="12"/>
    </row>
    <row r="911" spans="13:16" ht="14.25" customHeight="1" x14ac:dyDescent="0.3">
      <c r="M911" s="127"/>
      <c r="O911" s="12"/>
      <c r="P911" s="12"/>
    </row>
    <row r="912" spans="13:16" ht="14.25" customHeight="1" x14ac:dyDescent="0.3">
      <c r="M912" s="127"/>
      <c r="O912" s="12"/>
      <c r="P912" s="12"/>
    </row>
    <row r="913" spans="13:16" ht="14.25" customHeight="1" x14ac:dyDescent="0.3">
      <c r="M913" s="127"/>
      <c r="O913" s="12"/>
      <c r="P913" s="12"/>
    </row>
    <row r="914" spans="13:16" ht="14.25" customHeight="1" x14ac:dyDescent="0.3">
      <c r="M914" s="127"/>
      <c r="O914" s="12"/>
      <c r="P914" s="12"/>
    </row>
    <row r="915" spans="13:16" ht="14.25" customHeight="1" x14ac:dyDescent="0.3">
      <c r="M915" s="127"/>
      <c r="O915" s="12"/>
      <c r="P915" s="12"/>
    </row>
    <row r="916" spans="13:16" ht="14.25" customHeight="1" x14ac:dyDescent="0.3">
      <c r="M916" s="127"/>
      <c r="O916" s="12"/>
      <c r="P916" s="12"/>
    </row>
    <row r="917" spans="13:16" ht="14.25" customHeight="1" x14ac:dyDescent="0.3">
      <c r="M917" s="127"/>
      <c r="O917" s="12"/>
      <c r="P917" s="12"/>
    </row>
    <row r="918" spans="13:16" ht="14.25" customHeight="1" x14ac:dyDescent="0.3">
      <c r="M918" s="127"/>
      <c r="O918" s="12"/>
      <c r="P918" s="12"/>
    </row>
    <row r="919" spans="13:16" ht="14.25" customHeight="1" x14ac:dyDescent="0.3">
      <c r="M919" s="127"/>
      <c r="O919" s="12"/>
      <c r="P919" s="12"/>
    </row>
    <row r="920" spans="13:16" ht="14.25" customHeight="1" x14ac:dyDescent="0.3">
      <c r="M920" s="127"/>
      <c r="O920" s="12"/>
      <c r="P920" s="12"/>
    </row>
    <row r="921" spans="13:16" ht="14.25" customHeight="1" x14ac:dyDescent="0.3">
      <c r="M921" s="127"/>
      <c r="O921" s="12"/>
      <c r="P921" s="12"/>
    </row>
    <row r="922" spans="13:16" ht="14.25" customHeight="1" x14ac:dyDescent="0.3">
      <c r="M922" s="127"/>
      <c r="O922" s="12"/>
      <c r="P922" s="12"/>
    </row>
    <row r="923" spans="13:16" ht="14.25" customHeight="1" x14ac:dyDescent="0.3">
      <c r="M923" s="127"/>
      <c r="O923" s="12"/>
      <c r="P923" s="12"/>
    </row>
    <row r="924" spans="13:16" ht="14.25" customHeight="1" x14ac:dyDescent="0.3">
      <c r="M924" s="127"/>
      <c r="O924" s="12"/>
      <c r="P924" s="12"/>
    </row>
    <row r="925" spans="13:16" ht="14.25" customHeight="1" x14ac:dyDescent="0.3">
      <c r="M925" s="127"/>
      <c r="O925" s="12"/>
      <c r="P925" s="12"/>
    </row>
    <row r="926" spans="13:16" ht="14.25" customHeight="1" x14ac:dyDescent="0.3">
      <c r="M926" s="127"/>
      <c r="O926" s="12"/>
      <c r="P926" s="12"/>
    </row>
    <row r="927" spans="13:16" ht="14.25" customHeight="1" x14ac:dyDescent="0.3">
      <c r="M927" s="127"/>
      <c r="O927" s="12"/>
      <c r="P927" s="12"/>
    </row>
    <row r="928" spans="13:16" ht="14.25" customHeight="1" x14ac:dyDescent="0.3">
      <c r="M928" s="127"/>
      <c r="O928" s="12"/>
      <c r="P928" s="12"/>
    </row>
    <row r="929" spans="13:16" ht="14.25" customHeight="1" x14ac:dyDescent="0.3">
      <c r="M929" s="127"/>
      <c r="O929" s="12"/>
      <c r="P929" s="12"/>
    </row>
    <row r="930" spans="13:16" ht="14.25" customHeight="1" x14ac:dyDescent="0.3">
      <c r="M930" s="127"/>
      <c r="O930" s="12"/>
      <c r="P930" s="12"/>
    </row>
    <row r="931" spans="13:16" ht="14.25" customHeight="1" x14ac:dyDescent="0.3">
      <c r="M931" s="127"/>
      <c r="O931" s="12"/>
      <c r="P931" s="12"/>
    </row>
    <row r="932" spans="13:16" ht="14.25" customHeight="1" x14ac:dyDescent="0.3">
      <c r="M932" s="127"/>
      <c r="O932" s="12"/>
      <c r="P932" s="12"/>
    </row>
    <row r="933" spans="13:16" ht="14.25" customHeight="1" x14ac:dyDescent="0.3">
      <c r="M933" s="127"/>
      <c r="O933" s="12"/>
      <c r="P933" s="12"/>
    </row>
    <row r="934" spans="13:16" ht="14.25" customHeight="1" x14ac:dyDescent="0.3">
      <c r="M934" s="127"/>
      <c r="O934" s="12"/>
      <c r="P934" s="12"/>
    </row>
    <row r="935" spans="13:16" ht="14.25" customHeight="1" x14ac:dyDescent="0.3">
      <c r="M935" s="127"/>
      <c r="O935" s="12"/>
      <c r="P935" s="12"/>
    </row>
    <row r="936" spans="13:16" ht="14.25" customHeight="1" x14ac:dyDescent="0.3">
      <c r="M936" s="127"/>
      <c r="O936" s="12"/>
      <c r="P936" s="12"/>
    </row>
    <row r="937" spans="13:16" ht="14.25" customHeight="1" x14ac:dyDescent="0.3">
      <c r="M937" s="127"/>
      <c r="O937" s="12"/>
      <c r="P937" s="12"/>
    </row>
    <row r="938" spans="13:16" ht="14.25" customHeight="1" x14ac:dyDescent="0.3">
      <c r="M938" s="127"/>
      <c r="O938" s="12"/>
      <c r="P938" s="12"/>
    </row>
    <row r="939" spans="13:16" ht="14.25" customHeight="1" x14ac:dyDescent="0.3">
      <c r="M939" s="127"/>
      <c r="O939" s="12"/>
      <c r="P939" s="12"/>
    </row>
    <row r="940" spans="13:16" ht="14.25" customHeight="1" x14ac:dyDescent="0.3">
      <c r="M940" s="127"/>
      <c r="O940" s="12"/>
      <c r="P940" s="12"/>
    </row>
    <row r="941" spans="13:16" ht="14.25" customHeight="1" x14ac:dyDescent="0.3">
      <c r="M941" s="127"/>
      <c r="O941" s="12"/>
      <c r="P941" s="12"/>
    </row>
    <row r="942" spans="13:16" ht="14.25" customHeight="1" x14ac:dyDescent="0.3">
      <c r="M942" s="127"/>
      <c r="O942" s="12"/>
      <c r="P942" s="12"/>
    </row>
    <row r="943" spans="13:16" ht="14.25" customHeight="1" x14ac:dyDescent="0.3">
      <c r="M943" s="127"/>
      <c r="O943" s="12"/>
      <c r="P943" s="12"/>
    </row>
    <row r="944" spans="13:16" ht="14.25" customHeight="1" x14ac:dyDescent="0.3">
      <c r="M944" s="127"/>
      <c r="O944" s="12"/>
      <c r="P944" s="12"/>
    </row>
    <row r="945" spans="13:16" ht="14.25" customHeight="1" x14ac:dyDescent="0.3">
      <c r="M945" s="127"/>
      <c r="O945" s="12"/>
      <c r="P945" s="12"/>
    </row>
    <row r="946" spans="13:16" ht="14.25" customHeight="1" x14ac:dyDescent="0.3">
      <c r="M946" s="127"/>
      <c r="O946" s="12"/>
      <c r="P946" s="12"/>
    </row>
    <row r="947" spans="13:16" ht="14.25" customHeight="1" x14ac:dyDescent="0.3">
      <c r="M947" s="127"/>
      <c r="O947" s="12"/>
      <c r="P947" s="12"/>
    </row>
    <row r="948" spans="13:16" ht="14.25" customHeight="1" x14ac:dyDescent="0.3">
      <c r="M948" s="127"/>
      <c r="O948" s="12"/>
      <c r="P948" s="12"/>
    </row>
    <row r="949" spans="13:16" ht="14.25" customHeight="1" x14ac:dyDescent="0.3">
      <c r="M949" s="127"/>
      <c r="O949" s="12"/>
      <c r="P949" s="12"/>
    </row>
    <row r="950" spans="13:16" ht="14.25" customHeight="1" x14ac:dyDescent="0.3">
      <c r="M950" s="127"/>
      <c r="O950" s="12"/>
      <c r="P950" s="12"/>
    </row>
    <row r="951" spans="13:16" ht="14.25" customHeight="1" x14ac:dyDescent="0.3">
      <c r="M951" s="127"/>
      <c r="O951" s="12"/>
      <c r="P951" s="12"/>
    </row>
    <row r="952" spans="13:16" ht="14.25" customHeight="1" x14ac:dyDescent="0.3">
      <c r="M952" s="127"/>
      <c r="O952" s="12"/>
      <c r="P952" s="12"/>
    </row>
    <row r="953" spans="13:16" ht="14.25" customHeight="1" x14ac:dyDescent="0.3">
      <c r="M953" s="127"/>
      <c r="O953" s="12"/>
      <c r="P953" s="12"/>
    </row>
    <row r="954" spans="13:16" ht="14.25" customHeight="1" x14ac:dyDescent="0.3">
      <c r="M954" s="127"/>
      <c r="O954" s="12"/>
      <c r="P954" s="12"/>
    </row>
    <row r="955" spans="13:16" ht="14.25" customHeight="1" x14ac:dyDescent="0.3">
      <c r="M955" s="127"/>
      <c r="O955" s="12"/>
      <c r="P955" s="12"/>
    </row>
    <row r="956" spans="13:16" ht="14.25" customHeight="1" x14ac:dyDescent="0.3">
      <c r="M956" s="127"/>
      <c r="O956" s="12"/>
      <c r="P956" s="12"/>
    </row>
    <row r="957" spans="13:16" ht="14.25" customHeight="1" x14ac:dyDescent="0.3">
      <c r="M957" s="127"/>
      <c r="O957" s="12"/>
      <c r="P957" s="12"/>
    </row>
    <row r="958" spans="13:16" ht="14.25" customHeight="1" x14ac:dyDescent="0.3">
      <c r="M958" s="127"/>
      <c r="O958" s="12"/>
      <c r="P958" s="12"/>
    </row>
    <row r="959" spans="13:16" ht="14.25" customHeight="1" x14ac:dyDescent="0.3">
      <c r="M959" s="127"/>
      <c r="O959" s="12"/>
      <c r="P959" s="12"/>
    </row>
    <row r="960" spans="13:16" ht="14.25" customHeight="1" x14ac:dyDescent="0.3">
      <c r="M960" s="127"/>
      <c r="O960" s="12"/>
      <c r="P960" s="12"/>
    </row>
    <row r="961" spans="13:16" ht="14.25" customHeight="1" x14ac:dyDescent="0.3">
      <c r="M961" s="127"/>
      <c r="O961" s="12"/>
      <c r="P961" s="12"/>
    </row>
    <row r="962" spans="13:16" ht="14.25" customHeight="1" x14ac:dyDescent="0.3">
      <c r="M962" s="127"/>
      <c r="O962" s="12"/>
      <c r="P962" s="12"/>
    </row>
    <row r="963" spans="13:16" ht="14.25" customHeight="1" x14ac:dyDescent="0.3">
      <c r="M963" s="127"/>
      <c r="O963" s="12"/>
      <c r="P963" s="12"/>
    </row>
    <row r="964" spans="13:16" ht="14.25" customHeight="1" x14ac:dyDescent="0.3">
      <c r="M964" s="127"/>
      <c r="O964" s="12"/>
      <c r="P964" s="12"/>
    </row>
    <row r="965" spans="13:16" ht="14.25" customHeight="1" x14ac:dyDescent="0.3">
      <c r="M965" s="127"/>
      <c r="O965" s="12"/>
      <c r="P965" s="12"/>
    </row>
    <row r="966" spans="13:16" ht="14.25" customHeight="1" x14ac:dyDescent="0.3">
      <c r="M966" s="127"/>
      <c r="O966" s="12"/>
      <c r="P966" s="12"/>
    </row>
    <row r="967" spans="13:16" ht="14.25" customHeight="1" x14ac:dyDescent="0.3">
      <c r="M967" s="127"/>
      <c r="O967" s="12"/>
      <c r="P967" s="12"/>
    </row>
    <row r="968" spans="13:16" ht="14.25" customHeight="1" x14ac:dyDescent="0.3">
      <c r="M968" s="127"/>
      <c r="O968" s="12"/>
      <c r="P968" s="12"/>
    </row>
    <row r="969" spans="13:16" ht="14.25" customHeight="1" x14ac:dyDescent="0.3">
      <c r="M969" s="127"/>
      <c r="O969" s="12"/>
      <c r="P969" s="12"/>
    </row>
    <row r="970" spans="13:16" ht="14.25" customHeight="1" x14ac:dyDescent="0.3">
      <c r="M970" s="127"/>
      <c r="O970" s="12"/>
      <c r="P970" s="12"/>
    </row>
    <row r="971" spans="13:16" ht="14.25" customHeight="1" x14ac:dyDescent="0.3">
      <c r="M971" s="127"/>
      <c r="O971" s="12"/>
      <c r="P971" s="12"/>
    </row>
    <row r="972" spans="13:16" ht="14.25" customHeight="1" x14ac:dyDescent="0.3">
      <c r="M972" s="127"/>
      <c r="O972" s="12"/>
      <c r="P972" s="12"/>
    </row>
    <row r="973" spans="13:16" ht="14.25" customHeight="1" x14ac:dyDescent="0.3">
      <c r="M973" s="127"/>
      <c r="O973" s="12"/>
      <c r="P973" s="12"/>
    </row>
    <row r="974" spans="13:16" ht="14.25" customHeight="1" x14ac:dyDescent="0.3">
      <c r="M974" s="127"/>
      <c r="O974" s="12"/>
      <c r="P974" s="12"/>
    </row>
    <row r="975" spans="13:16" ht="14.25" customHeight="1" x14ac:dyDescent="0.3">
      <c r="M975" s="127"/>
      <c r="O975" s="12"/>
      <c r="P975" s="12"/>
    </row>
    <row r="976" spans="13:16" ht="14.25" customHeight="1" x14ac:dyDescent="0.3">
      <c r="M976" s="127"/>
      <c r="O976" s="12"/>
      <c r="P976" s="12"/>
    </row>
    <row r="977" spans="13:16" ht="14.25" customHeight="1" x14ac:dyDescent="0.3">
      <c r="M977" s="127"/>
      <c r="O977" s="12"/>
      <c r="P977" s="12"/>
    </row>
    <row r="978" spans="13:16" ht="14.25" customHeight="1" x14ac:dyDescent="0.3">
      <c r="M978" s="127"/>
      <c r="O978" s="12"/>
      <c r="P978" s="12"/>
    </row>
    <row r="979" spans="13:16" ht="14.25" customHeight="1" x14ac:dyDescent="0.3">
      <c r="M979" s="127"/>
      <c r="O979" s="12"/>
      <c r="P979" s="12"/>
    </row>
    <row r="980" spans="13:16" ht="14.25" customHeight="1" x14ac:dyDescent="0.3">
      <c r="M980" s="127"/>
      <c r="O980" s="12"/>
      <c r="P980" s="12"/>
    </row>
    <row r="981" spans="13:16" ht="14.25" customHeight="1" x14ac:dyDescent="0.3">
      <c r="M981" s="127"/>
      <c r="O981" s="12"/>
      <c r="P981" s="12"/>
    </row>
    <row r="982" spans="13:16" ht="14.25" customHeight="1" x14ac:dyDescent="0.3">
      <c r="M982" s="127"/>
      <c r="O982" s="12"/>
      <c r="P982" s="12"/>
    </row>
    <row r="983" spans="13:16" ht="14.25" customHeight="1" x14ac:dyDescent="0.3">
      <c r="M983" s="127"/>
      <c r="O983" s="12"/>
      <c r="P983" s="12"/>
    </row>
    <row r="984" spans="13:16" ht="14.25" customHeight="1" x14ac:dyDescent="0.3">
      <c r="M984" s="127"/>
      <c r="O984" s="12"/>
      <c r="P984" s="12"/>
    </row>
    <row r="985" spans="13:16" ht="14.25" customHeight="1" x14ac:dyDescent="0.3">
      <c r="M985" s="127"/>
      <c r="O985" s="12"/>
      <c r="P985" s="12"/>
    </row>
    <row r="986" spans="13:16" ht="14.25" customHeight="1" x14ac:dyDescent="0.3">
      <c r="M986" s="127"/>
      <c r="O986" s="12"/>
      <c r="P986" s="12"/>
    </row>
    <row r="987" spans="13:16" ht="14.25" customHeight="1" x14ac:dyDescent="0.3">
      <c r="M987" s="127"/>
      <c r="O987" s="12"/>
      <c r="P987" s="12"/>
    </row>
    <row r="988" spans="13:16" ht="14.25" customHeight="1" x14ac:dyDescent="0.3">
      <c r="M988" s="127"/>
      <c r="O988" s="12"/>
      <c r="P988" s="12"/>
    </row>
    <row r="989" spans="13:16" ht="14.25" customHeight="1" x14ac:dyDescent="0.3">
      <c r="M989" s="127"/>
      <c r="O989" s="12"/>
      <c r="P989" s="12"/>
    </row>
    <row r="990" spans="13:16" ht="14.25" customHeight="1" x14ac:dyDescent="0.3">
      <c r="M990" s="127"/>
      <c r="O990" s="12"/>
      <c r="P990" s="12"/>
    </row>
    <row r="991" spans="13:16" ht="14.25" customHeight="1" x14ac:dyDescent="0.3">
      <c r="M991" s="127"/>
      <c r="O991" s="12"/>
      <c r="P991" s="12"/>
    </row>
    <row r="992" spans="13:16" ht="14.25" customHeight="1" x14ac:dyDescent="0.3">
      <c r="M992" s="127"/>
      <c r="O992" s="12"/>
      <c r="P992" s="12"/>
    </row>
  </sheetData>
  <mergeCells count="781">
    <mergeCell ref="L489:L490"/>
    <mergeCell ref="G460:I460"/>
    <mergeCell ref="G461:I461"/>
    <mergeCell ref="G481:I482"/>
    <mergeCell ref="G479:I480"/>
    <mergeCell ref="G477:I478"/>
    <mergeCell ref="E508:E511"/>
    <mergeCell ref="D508:D511"/>
    <mergeCell ref="C508:C511"/>
    <mergeCell ref="G500:I500"/>
    <mergeCell ref="G501:I501"/>
    <mergeCell ref="G507:I507"/>
    <mergeCell ref="G502:I502"/>
    <mergeCell ref="G503:I503"/>
    <mergeCell ref="G505:I505"/>
    <mergeCell ref="G504:I504"/>
    <mergeCell ref="G506:I506"/>
    <mergeCell ref="G476:I476"/>
    <mergeCell ref="G475:I475"/>
    <mergeCell ref="G474:I474"/>
    <mergeCell ref="L467:L468"/>
    <mergeCell ref="G467:I468"/>
    <mergeCell ref="K467:K468"/>
    <mergeCell ref="J467:J468"/>
    <mergeCell ref="A508:A511"/>
    <mergeCell ref="R508:R509"/>
    <mergeCell ref="Q508:Q509"/>
    <mergeCell ref="P508:P509"/>
    <mergeCell ref="O508:O509"/>
    <mergeCell ref="G508:I509"/>
    <mergeCell ref="L508:L509"/>
    <mergeCell ref="O510:O511"/>
    <mergeCell ref="P510:P511"/>
    <mergeCell ref="Q510:Q511"/>
    <mergeCell ref="R510:R511"/>
    <mergeCell ref="L510:L511"/>
    <mergeCell ref="G510:I511"/>
    <mergeCell ref="A500:A502"/>
    <mergeCell ref="B500:B502"/>
    <mergeCell ref="C500:C502"/>
    <mergeCell ref="D500:D502"/>
    <mergeCell ref="D503:D507"/>
    <mergeCell ref="C503:C507"/>
    <mergeCell ref="B503:B507"/>
    <mergeCell ref="A503:A507"/>
    <mergeCell ref="E503:E505"/>
    <mergeCell ref="G64:I65"/>
    <mergeCell ref="E498:E499"/>
    <mergeCell ref="G499:I499"/>
    <mergeCell ref="G498:I498"/>
    <mergeCell ref="G486:I486"/>
    <mergeCell ref="G485:I485"/>
    <mergeCell ref="G484:I484"/>
    <mergeCell ref="G483:I483"/>
    <mergeCell ref="G462:I463"/>
    <mergeCell ref="G415:I416"/>
    <mergeCell ref="G418:I419"/>
    <mergeCell ref="G417:I417"/>
    <mergeCell ref="E413:E419"/>
    <mergeCell ref="E405:E410"/>
    <mergeCell ref="E383:E402"/>
    <mergeCell ref="G359:I361"/>
    <mergeCell ref="G362:I363"/>
    <mergeCell ref="G250:I253"/>
    <mergeCell ref="G254:I255"/>
    <mergeCell ref="G256:I257"/>
    <mergeCell ref="E94:E187"/>
    <mergeCell ref="E483:E491"/>
    <mergeCell ref="G473:I473"/>
    <mergeCell ref="G458:I458"/>
    <mergeCell ref="R64:R65"/>
    <mergeCell ref="G66:I66"/>
    <mergeCell ref="M98:M103"/>
    <mergeCell ref="N98:N103"/>
    <mergeCell ref="G104:H104"/>
    <mergeCell ref="G105:H105"/>
    <mergeCell ref="L496:L497"/>
    <mergeCell ref="G459:I459"/>
    <mergeCell ref="E492:E493"/>
    <mergeCell ref="G493:I493"/>
    <mergeCell ref="G492:I492"/>
    <mergeCell ref="G495:I495"/>
    <mergeCell ref="E495:E497"/>
    <mergeCell ref="G496:I497"/>
    <mergeCell ref="L481:L482"/>
    <mergeCell ref="L479:L480"/>
    <mergeCell ref="L477:L478"/>
    <mergeCell ref="E474:E482"/>
    <mergeCell ref="G491:I491"/>
    <mergeCell ref="G489:I490"/>
    <mergeCell ref="G488:I488"/>
    <mergeCell ref="G487:I487"/>
    <mergeCell ref="E283:E285"/>
    <mergeCell ref="E61:E65"/>
    <mergeCell ref="K462:K463"/>
    <mergeCell ref="L462:L463"/>
    <mergeCell ref="J462:J463"/>
    <mergeCell ref="L464:L465"/>
    <mergeCell ref="K464:K465"/>
    <mergeCell ref="J464:J465"/>
    <mergeCell ref="G464:I465"/>
    <mergeCell ref="E458:E466"/>
    <mergeCell ref="G466:I466"/>
    <mergeCell ref="Q444:Q445"/>
    <mergeCell ref="Q446:Q447"/>
    <mergeCell ref="Q448:Q449"/>
    <mergeCell ref="E444:E449"/>
    <mergeCell ref="G444:I449"/>
    <mergeCell ref="L444:L449"/>
    <mergeCell ref="K444:K449"/>
    <mergeCell ref="J444:J449"/>
    <mergeCell ref="N444:N445"/>
    <mergeCell ref="N446:N447"/>
    <mergeCell ref="N448:N449"/>
    <mergeCell ref="M444:M445"/>
    <mergeCell ref="M446:M447"/>
    <mergeCell ref="M448:M449"/>
    <mergeCell ref="O444:O445"/>
    <mergeCell ref="O446:O447"/>
    <mergeCell ref="O448:O449"/>
    <mergeCell ref="P444:P445"/>
    <mergeCell ref="P446:P447"/>
    <mergeCell ref="P448:P449"/>
    <mergeCell ref="M434:M435"/>
    <mergeCell ref="M436:M437"/>
    <mergeCell ref="M438:M439"/>
    <mergeCell ref="M440:M441"/>
    <mergeCell ref="M442:M443"/>
    <mergeCell ref="O430:O431"/>
    <mergeCell ref="P430:P431"/>
    <mergeCell ref="Q436:Q437"/>
    <mergeCell ref="E430:E443"/>
    <mergeCell ref="L430:L443"/>
    <mergeCell ref="K430:K443"/>
    <mergeCell ref="N434:N435"/>
    <mergeCell ref="O432:O433"/>
    <mergeCell ref="O434:O435"/>
    <mergeCell ref="Q432:Q433"/>
    <mergeCell ref="Q434:Q435"/>
    <mergeCell ref="Q438:Q439"/>
    <mergeCell ref="Q440:Q441"/>
    <mergeCell ref="J430:J443"/>
    <mergeCell ref="G430:I443"/>
    <mergeCell ref="O436:O437"/>
    <mergeCell ref="O438:O439"/>
    <mergeCell ref="O440:O441"/>
    <mergeCell ref="O442:O443"/>
    <mergeCell ref="P432:P433"/>
    <mergeCell ref="P434:P435"/>
    <mergeCell ref="P436:P437"/>
    <mergeCell ref="P438:P439"/>
    <mergeCell ref="P440:P441"/>
    <mergeCell ref="P442:P443"/>
    <mergeCell ref="N436:N437"/>
    <mergeCell ref="N438:N439"/>
    <mergeCell ref="N440:N441"/>
    <mergeCell ref="N442:N443"/>
    <mergeCell ref="N432:N433"/>
    <mergeCell ref="M432:M433"/>
    <mergeCell ref="Q442:Q443"/>
    <mergeCell ref="G420:I421"/>
    <mergeCell ref="G422:I422"/>
    <mergeCell ref="E420:E422"/>
    <mergeCell ref="L426:L427"/>
    <mergeCell ref="K426:K427"/>
    <mergeCell ref="J426:J427"/>
    <mergeCell ref="G426:I427"/>
    <mergeCell ref="E426:E427"/>
    <mergeCell ref="L428:L429"/>
    <mergeCell ref="K428:K429"/>
    <mergeCell ref="J428:J429"/>
    <mergeCell ref="G428:I429"/>
    <mergeCell ref="E428:E429"/>
    <mergeCell ref="G423:I423"/>
    <mergeCell ref="L424:L425"/>
    <mergeCell ref="G424:I425"/>
    <mergeCell ref="K424:K425"/>
    <mergeCell ref="J424:J425"/>
    <mergeCell ref="E423:E425"/>
    <mergeCell ref="N430:N431"/>
    <mergeCell ref="M430:M431"/>
    <mergeCell ref="Q430:Q431"/>
    <mergeCell ref="O413:O414"/>
    <mergeCell ref="P413:P414"/>
    <mergeCell ref="Q413:Q414"/>
    <mergeCell ref="K413:K414"/>
    <mergeCell ref="L415:L416"/>
    <mergeCell ref="L418:L419"/>
    <mergeCell ref="J418:J419"/>
    <mergeCell ref="K415:K416"/>
    <mergeCell ref="K418:K419"/>
    <mergeCell ref="J415:J416"/>
    <mergeCell ref="J413:J414"/>
    <mergeCell ref="N413:N414"/>
    <mergeCell ref="M413:M414"/>
    <mergeCell ref="L420:L421"/>
    <mergeCell ref="K420:K421"/>
    <mergeCell ref="J420:J421"/>
    <mergeCell ref="L411:L412"/>
    <mergeCell ref="K411:K412"/>
    <mergeCell ref="J411:J412"/>
    <mergeCell ref="G411:I412"/>
    <mergeCell ref="E411:E412"/>
    <mergeCell ref="L413:L414"/>
    <mergeCell ref="G413:I414"/>
    <mergeCell ref="L405:L408"/>
    <mergeCell ref="L409:L410"/>
    <mergeCell ref="K405:K408"/>
    <mergeCell ref="K409:K410"/>
    <mergeCell ref="J405:J408"/>
    <mergeCell ref="J409:J410"/>
    <mergeCell ref="G405:I408"/>
    <mergeCell ref="G409:I410"/>
    <mergeCell ref="G392:I395"/>
    <mergeCell ref="G396:I399"/>
    <mergeCell ref="G400:I400"/>
    <mergeCell ref="G401:I402"/>
    <mergeCell ref="L403:L404"/>
    <mergeCell ref="K403:K404"/>
    <mergeCell ref="J403:J404"/>
    <mergeCell ref="G403:I404"/>
    <mergeCell ref="L392:L395"/>
    <mergeCell ref="K392:K395"/>
    <mergeCell ref="J392:J395"/>
    <mergeCell ref="L396:L399"/>
    <mergeCell ref="K396:K399"/>
    <mergeCell ref="J396:J399"/>
    <mergeCell ref="L401:L402"/>
    <mergeCell ref="K401:K402"/>
    <mergeCell ref="J401:J402"/>
    <mergeCell ref="L390:L391"/>
    <mergeCell ref="K390:K391"/>
    <mergeCell ref="J390:J391"/>
    <mergeCell ref="G390:I391"/>
    <mergeCell ref="N383:N384"/>
    <mergeCell ref="O383:O384"/>
    <mergeCell ref="P383:P384"/>
    <mergeCell ref="Q383:Q384"/>
    <mergeCell ref="K383:K384"/>
    <mergeCell ref="J383:J384"/>
    <mergeCell ref="G383:I384"/>
    <mergeCell ref="L385:L386"/>
    <mergeCell ref="K385:K386"/>
    <mergeCell ref="J385:J386"/>
    <mergeCell ref="G385:I386"/>
    <mergeCell ref="L383:L384"/>
    <mergeCell ref="M383:M384"/>
    <mergeCell ref="L387:L388"/>
    <mergeCell ref="K387:K388"/>
    <mergeCell ref="J387:J388"/>
    <mergeCell ref="G387:I388"/>
    <mergeCell ref="L367:L369"/>
    <mergeCell ref="L370:L372"/>
    <mergeCell ref="L373:L375"/>
    <mergeCell ref="L376:L378"/>
    <mergeCell ref="L379:L382"/>
    <mergeCell ref="K367:K369"/>
    <mergeCell ref="J367:J369"/>
    <mergeCell ref="K370:K372"/>
    <mergeCell ref="J370:J372"/>
    <mergeCell ref="K373:K375"/>
    <mergeCell ref="K376:K378"/>
    <mergeCell ref="K379:K382"/>
    <mergeCell ref="J379:J382"/>
    <mergeCell ref="J373:J375"/>
    <mergeCell ref="J376:J378"/>
    <mergeCell ref="N365:N366"/>
    <mergeCell ref="M365:M366"/>
    <mergeCell ref="Q365:Q366"/>
    <mergeCell ref="L364:L366"/>
    <mergeCell ref="K364:K366"/>
    <mergeCell ref="J364:J366"/>
    <mergeCell ref="P365:P366"/>
    <mergeCell ref="O365:O366"/>
    <mergeCell ref="Q359:Q360"/>
    <mergeCell ref="L359:L361"/>
    <mergeCell ref="K359:K361"/>
    <mergeCell ref="J359:J361"/>
    <mergeCell ref="L362:L363"/>
    <mergeCell ref="K362:K363"/>
    <mergeCell ref="J362:J363"/>
    <mergeCell ref="L355:L357"/>
    <mergeCell ref="K355:K357"/>
    <mergeCell ref="J355:J357"/>
    <mergeCell ref="G355:I357"/>
    <mergeCell ref="G358:I358"/>
    <mergeCell ref="N359:N360"/>
    <mergeCell ref="M359:M360"/>
    <mergeCell ref="O359:O360"/>
    <mergeCell ref="P359:P360"/>
    <mergeCell ref="L349:L350"/>
    <mergeCell ref="K349:K350"/>
    <mergeCell ref="J349:J350"/>
    <mergeCell ref="G349:I350"/>
    <mergeCell ref="L351:L352"/>
    <mergeCell ref="K351:K352"/>
    <mergeCell ref="J351:J352"/>
    <mergeCell ref="G351:I352"/>
    <mergeCell ref="L353:L354"/>
    <mergeCell ref="K353:K354"/>
    <mergeCell ref="J353:J354"/>
    <mergeCell ref="G353:I354"/>
    <mergeCell ref="L345:L346"/>
    <mergeCell ref="K345:K346"/>
    <mergeCell ref="J345:J346"/>
    <mergeCell ref="G345:I346"/>
    <mergeCell ref="L347:L348"/>
    <mergeCell ref="K347:K348"/>
    <mergeCell ref="J347:J348"/>
    <mergeCell ref="G347:I348"/>
    <mergeCell ref="G340:I340"/>
    <mergeCell ref="G341:I341"/>
    <mergeCell ref="N342:N343"/>
    <mergeCell ref="M342:M343"/>
    <mergeCell ref="O342:O343"/>
    <mergeCell ref="P342:P343"/>
    <mergeCell ref="Q342:Q343"/>
    <mergeCell ref="L342:L344"/>
    <mergeCell ref="K342:K344"/>
    <mergeCell ref="J342:J344"/>
    <mergeCell ref="G342:I344"/>
    <mergeCell ref="J330:J333"/>
    <mergeCell ref="G330:I333"/>
    <mergeCell ref="L334:L335"/>
    <mergeCell ref="K334:K335"/>
    <mergeCell ref="J334:J335"/>
    <mergeCell ref="G334:I335"/>
    <mergeCell ref="L336:L339"/>
    <mergeCell ref="K336:K339"/>
    <mergeCell ref="J336:J339"/>
    <mergeCell ref="G336:I339"/>
    <mergeCell ref="L303:L304"/>
    <mergeCell ref="E302:E305"/>
    <mergeCell ref="K328:K329"/>
    <mergeCell ref="G328:I329"/>
    <mergeCell ref="L330:L333"/>
    <mergeCell ref="L320:L323"/>
    <mergeCell ref="K320:K323"/>
    <mergeCell ref="J320:J323"/>
    <mergeCell ref="G320:I323"/>
    <mergeCell ref="L324:L325"/>
    <mergeCell ref="E311:E325"/>
    <mergeCell ref="G324:I325"/>
    <mergeCell ref="J324:J325"/>
    <mergeCell ref="K324:K325"/>
    <mergeCell ref="G311:I313"/>
    <mergeCell ref="L314:L316"/>
    <mergeCell ref="K314:K316"/>
    <mergeCell ref="J314:J316"/>
    <mergeCell ref="G314:I316"/>
    <mergeCell ref="L317:L319"/>
    <mergeCell ref="G317:I319"/>
    <mergeCell ref="J317:J319"/>
    <mergeCell ref="K317:K319"/>
    <mergeCell ref="K330:K333"/>
    <mergeCell ref="N312:N313"/>
    <mergeCell ref="O312:O313"/>
    <mergeCell ref="P312:P313"/>
    <mergeCell ref="Q312:Q313"/>
    <mergeCell ref="M312:M313"/>
    <mergeCell ref="L311:L313"/>
    <mergeCell ref="K311:K313"/>
    <mergeCell ref="J311:J313"/>
    <mergeCell ref="O306:O307"/>
    <mergeCell ref="P306:P307"/>
    <mergeCell ref="Q306:Q307"/>
    <mergeCell ref="K306:K307"/>
    <mergeCell ref="J306:J307"/>
    <mergeCell ref="N306:N307"/>
    <mergeCell ref="M306:M307"/>
    <mergeCell ref="L309:L310"/>
    <mergeCell ref="K309:K310"/>
    <mergeCell ref="J309:J310"/>
    <mergeCell ref="L306:L307"/>
    <mergeCell ref="L326:L327"/>
    <mergeCell ref="K326:K327"/>
    <mergeCell ref="J326:J327"/>
    <mergeCell ref="G326:I327"/>
    <mergeCell ref="L328:L329"/>
    <mergeCell ref="J328:J329"/>
    <mergeCell ref="G286:I286"/>
    <mergeCell ref="E306:E310"/>
    <mergeCell ref="K303:K304"/>
    <mergeCell ref="J303:J304"/>
    <mergeCell ref="G303:I304"/>
    <mergeCell ref="G305:I305"/>
    <mergeCell ref="L296:L297"/>
    <mergeCell ref="K296:K297"/>
    <mergeCell ref="J296:J297"/>
    <mergeCell ref="G296:I297"/>
    <mergeCell ref="G298:I298"/>
    <mergeCell ref="L299:L301"/>
    <mergeCell ref="K299:K301"/>
    <mergeCell ref="J299:J301"/>
    <mergeCell ref="G299:I301"/>
    <mergeCell ref="G302:I302"/>
    <mergeCell ref="L287:L290"/>
    <mergeCell ref="J287:J290"/>
    <mergeCell ref="A67:A93"/>
    <mergeCell ref="B67:B93"/>
    <mergeCell ref="C67:C93"/>
    <mergeCell ref="D67:D93"/>
    <mergeCell ref="E67:E93"/>
    <mergeCell ref="G70:I70"/>
    <mergeCell ref="G71:I71"/>
    <mergeCell ref="A94:A247"/>
    <mergeCell ref="B94:B247"/>
    <mergeCell ref="G84:I85"/>
    <mergeCell ref="G86:I87"/>
    <mergeCell ref="G88:I89"/>
    <mergeCell ref="G90:I91"/>
    <mergeCell ref="G92:I93"/>
    <mergeCell ref="G67:I68"/>
    <mergeCell ref="G69:I69"/>
    <mergeCell ref="G222:H226"/>
    <mergeCell ref="G204:H221"/>
    <mergeCell ref="D94:D187"/>
    <mergeCell ref="C94:C187"/>
    <mergeCell ref="E188:E247"/>
    <mergeCell ref="D188:D247"/>
    <mergeCell ref="C188:C247"/>
    <mergeCell ref="K287:K290"/>
    <mergeCell ref="J291:J293"/>
    <mergeCell ref="K291:K293"/>
    <mergeCell ref="L291:L293"/>
    <mergeCell ref="L294:L295"/>
    <mergeCell ref="K294:K295"/>
    <mergeCell ref="J294:J295"/>
    <mergeCell ref="G294:I295"/>
    <mergeCell ref="G283:I283"/>
    <mergeCell ref="G284:I284"/>
    <mergeCell ref="G285:I285"/>
    <mergeCell ref="M166:M187"/>
    <mergeCell ref="G72:I73"/>
    <mergeCell ref="G74:I75"/>
    <mergeCell ref="G76:I77"/>
    <mergeCell ref="G78:I79"/>
    <mergeCell ref="G80:I81"/>
    <mergeCell ref="G203:H203"/>
    <mergeCell ref="G189:H202"/>
    <mergeCell ref="G188:H188"/>
    <mergeCell ref="L67:L93"/>
    <mergeCell ref="J8:J10"/>
    <mergeCell ref="G8:I10"/>
    <mergeCell ref="N94:N97"/>
    <mergeCell ref="M94:M97"/>
    <mergeCell ref="M106:M114"/>
    <mergeCell ref="N106:N114"/>
    <mergeCell ref="M124:M128"/>
    <mergeCell ref="G124:H128"/>
    <mergeCell ref="G117:H123"/>
    <mergeCell ref="G82:I83"/>
    <mergeCell ref="G61:I61"/>
    <mergeCell ref="G62:I62"/>
    <mergeCell ref="G63:I63"/>
    <mergeCell ref="G115:H116"/>
    <mergeCell ref="G106:H114"/>
    <mergeCell ref="G98:H103"/>
    <mergeCell ref="G94:H97"/>
    <mergeCell ref="M115:M116"/>
    <mergeCell ref="N115:N116"/>
    <mergeCell ref="N117:N123"/>
    <mergeCell ref="M117:M123"/>
    <mergeCell ref="N124:N128"/>
    <mergeCell ref="L64:L65"/>
    <mergeCell ref="G35:I37"/>
    <mergeCell ref="G57:I58"/>
    <mergeCell ref="G38:I38"/>
    <mergeCell ref="G42:I42"/>
    <mergeCell ref="D4:D66"/>
    <mergeCell ref="G15:I18"/>
    <mergeCell ref="E4:E42"/>
    <mergeCell ref="E45:E46"/>
    <mergeCell ref="K59:K60"/>
    <mergeCell ref="L59:L60"/>
    <mergeCell ref="L43:L44"/>
    <mergeCell ref="G45:I45"/>
    <mergeCell ref="G11:I14"/>
    <mergeCell ref="G46:I46"/>
    <mergeCell ref="G47:I48"/>
    <mergeCell ref="G49:I51"/>
    <mergeCell ref="G52:I53"/>
    <mergeCell ref="G54:I54"/>
    <mergeCell ref="K4:K7"/>
    <mergeCell ref="L4:L7"/>
    <mergeCell ref="K8:K10"/>
    <mergeCell ref="L8:L10"/>
    <mergeCell ref="J4:J7"/>
    <mergeCell ref="G4:I7"/>
    <mergeCell ref="K52:K53"/>
    <mergeCell ref="G59:I60"/>
    <mergeCell ref="G55:I56"/>
    <mergeCell ref="J43:J44"/>
    <mergeCell ref="J47:J48"/>
    <mergeCell ref="L49:L51"/>
    <mergeCell ref="J49:J51"/>
    <mergeCell ref="L52:L53"/>
    <mergeCell ref="M2:N3"/>
    <mergeCell ref="O2:O3"/>
    <mergeCell ref="J11:J14"/>
    <mergeCell ref="J15:J18"/>
    <mergeCell ref="J19:J22"/>
    <mergeCell ref="J23:J24"/>
    <mergeCell ref="G41:I41"/>
    <mergeCell ref="L19:L22"/>
    <mergeCell ref="G19:I22"/>
    <mergeCell ref="G23:I24"/>
    <mergeCell ref="J25:J27"/>
    <mergeCell ref="J31:J33"/>
    <mergeCell ref="G30:I30"/>
    <mergeCell ref="G31:I33"/>
    <mergeCell ref="G34:I34"/>
    <mergeCell ref="J57:J58"/>
    <mergeCell ref="K43:K44"/>
    <mergeCell ref="P2:P3"/>
    <mergeCell ref="Q2:Q3"/>
    <mergeCell ref="A1:A3"/>
    <mergeCell ref="B1:B3"/>
    <mergeCell ref="C1:C3"/>
    <mergeCell ref="D1:D3"/>
    <mergeCell ref="E2:E3"/>
    <mergeCell ref="E1:Q1"/>
    <mergeCell ref="G2:I3"/>
    <mergeCell ref="J2:K2"/>
    <mergeCell ref="L2:L3"/>
    <mergeCell ref="A4:A66"/>
    <mergeCell ref="B4:B66"/>
    <mergeCell ref="C4:C66"/>
    <mergeCell ref="J35:J37"/>
    <mergeCell ref="E43:E44"/>
    <mergeCell ref="G43:I44"/>
    <mergeCell ref="K39:K40"/>
    <mergeCell ref="L39:L40"/>
    <mergeCell ref="J55:J56"/>
    <mergeCell ref="G25:I27"/>
    <mergeCell ref="G28:I28"/>
    <mergeCell ref="G29:I29"/>
    <mergeCell ref="K55:K56"/>
    <mergeCell ref="L55:L56"/>
    <mergeCell ref="E47:E51"/>
    <mergeCell ref="J39:J40"/>
    <mergeCell ref="K49:K51"/>
    <mergeCell ref="K57:K58"/>
    <mergeCell ref="L57:L58"/>
    <mergeCell ref="J59:J60"/>
    <mergeCell ref="E52:E56"/>
    <mergeCell ref="E57:E60"/>
    <mergeCell ref="J52:J53"/>
    <mergeCell ref="G39:I40"/>
    <mergeCell ref="N227:N247"/>
    <mergeCell ref="N222:N226"/>
    <mergeCell ref="N204:N221"/>
    <mergeCell ref="G166:H187"/>
    <mergeCell ref="G162:H165"/>
    <mergeCell ref="G160:H161"/>
    <mergeCell ref="G159:H159"/>
    <mergeCell ref="G139:H158"/>
    <mergeCell ref="G129:H138"/>
    <mergeCell ref="M129:M138"/>
    <mergeCell ref="N160:N161"/>
    <mergeCell ref="M189:M202"/>
    <mergeCell ref="N189:N202"/>
    <mergeCell ref="M204:M221"/>
    <mergeCell ref="M222:M226"/>
    <mergeCell ref="M227:M247"/>
    <mergeCell ref="G227:H247"/>
    <mergeCell ref="N162:N165"/>
    <mergeCell ref="N139:N158"/>
    <mergeCell ref="N129:N138"/>
    <mergeCell ref="N166:N187"/>
    <mergeCell ref="M162:M165"/>
    <mergeCell ref="M160:M161"/>
    <mergeCell ref="M139:M158"/>
    <mergeCell ref="L256:L257"/>
    <mergeCell ref="L248:L249"/>
    <mergeCell ref="L254:L255"/>
    <mergeCell ref="L250:L253"/>
    <mergeCell ref="K11:K14"/>
    <mergeCell ref="L11:L14"/>
    <mergeCell ref="K15:K18"/>
    <mergeCell ref="L15:L18"/>
    <mergeCell ref="K23:K24"/>
    <mergeCell ref="L23:L24"/>
    <mergeCell ref="K25:K27"/>
    <mergeCell ref="L25:L27"/>
    <mergeCell ref="K31:K33"/>
    <mergeCell ref="L31:L33"/>
    <mergeCell ref="K35:K37"/>
    <mergeCell ref="L35:L37"/>
    <mergeCell ref="K47:K48"/>
    <mergeCell ref="L47:L48"/>
    <mergeCell ref="K19:K22"/>
    <mergeCell ref="L278:L282"/>
    <mergeCell ref="G278:I282"/>
    <mergeCell ref="B248:B285"/>
    <mergeCell ref="A248:A285"/>
    <mergeCell ref="C248:C285"/>
    <mergeCell ref="D248:D285"/>
    <mergeCell ref="E278:E282"/>
    <mergeCell ref="E273:E277"/>
    <mergeCell ref="E269:E272"/>
    <mergeCell ref="E265:E268"/>
    <mergeCell ref="E258:E264"/>
    <mergeCell ref="E256:E257"/>
    <mergeCell ref="E254:E255"/>
    <mergeCell ref="E250:E253"/>
    <mergeCell ref="E248:E249"/>
    <mergeCell ref="G258:I264"/>
    <mergeCell ref="L258:L264"/>
    <mergeCell ref="L265:L268"/>
    <mergeCell ref="G265:I268"/>
    <mergeCell ref="G269:I272"/>
    <mergeCell ref="L269:L272"/>
    <mergeCell ref="L273:L277"/>
    <mergeCell ref="G273:I277"/>
    <mergeCell ref="G248:I249"/>
    <mergeCell ref="R1:R3"/>
    <mergeCell ref="R31:R33"/>
    <mergeCell ref="R15:R18"/>
    <mergeCell ref="R4:R7"/>
    <mergeCell ref="R8:R10"/>
    <mergeCell ref="R23:R24"/>
    <mergeCell ref="R25:R27"/>
    <mergeCell ref="R11:R14"/>
    <mergeCell ref="R19:R22"/>
    <mergeCell ref="R35:R37"/>
    <mergeCell ref="R47:R48"/>
    <mergeCell ref="R49:R51"/>
    <mergeCell ref="R52:R53"/>
    <mergeCell ref="R55:R56"/>
    <mergeCell ref="R57:R58"/>
    <mergeCell ref="R59:R60"/>
    <mergeCell ref="R345:R346"/>
    <mergeCell ref="R347:R348"/>
    <mergeCell ref="R317:R319"/>
    <mergeCell ref="R320:R323"/>
    <mergeCell ref="R324:R325"/>
    <mergeCell ref="R326:R327"/>
    <mergeCell ref="R328:R329"/>
    <mergeCell ref="R330:R333"/>
    <mergeCell ref="R334:R335"/>
    <mergeCell ref="R336:R339"/>
    <mergeCell ref="R342:R344"/>
    <mergeCell ref="R287:R290"/>
    <mergeCell ref="R291:R293"/>
    <mergeCell ref="R294:R295"/>
    <mergeCell ref="R296:R297"/>
    <mergeCell ref="R299:R301"/>
    <mergeCell ref="R303:R304"/>
    <mergeCell ref="R426:R427"/>
    <mergeCell ref="R428:R429"/>
    <mergeCell ref="R349:R350"/>
    <mergeCell ref="R405:R408"/>
    <mergeCell ref="R409:R410"/>
    <mergeCell ref="R411:R412"/>
    <mergeCell ref="R415:R416"/>
    <mergeCell ref="R418:R419"/>
    <mergeCell ref="R420:R421"/>
    <mergeCell ref="R376:R378"/>
    <mergeCell ref="R379:R382"/>
    <mergeCell ref="R385:R386"/>
    <mergeCell ref="R387:R388"/>
    <mergeCell ref="R390:R391"/>
    <mergeCell ref="R392:R395"/>
    <mergeCell ref="R396:R399"/>
    <mergeCell ref="R401:R402"/>
    <mergeCell ref="R403:R404"/>
    <mergeCell ref="R383:R384"/>
    <mergeCell ref="R413:R414"/>
    <mergeCell ref="R529:R530"/>
    <mergeCell ref="L537:L538"/>
    <mergeCell ref="G537:I538"/>
    <mergeCell ref="E403:E404"/>
    <mergeCell ref="D286:D382"/>
    <mergeCell ref="C286:C382"/>
    <mergeCell ref="C383:C449"/>
    <mergeCell ref="D383:D449"/>
    <mergeCell ref="A286:A449"/>
    <mergeCell ref="B286:B449"/>
    <mergeCell ref="G287:I290"/>
    <mergeCell ref="G291:I293"/>
    <mergeCell ref="E286:E301"/>
    <mergeCell ref="G306:I307"/>
    <mergeCell ref="G309:I310"/>
    <mergeCell ref="G308:I308"/>
    <mergeCell ref="R309:R310"/>
    <mergeCell ref="R311:R313"/>
    <mergeCell ref="R314:R316"/>
    <mergeCell ref="R306:R307"/>
    <mergeCell ref="R430:R443"/>
    <mergeCell ref="R444:R449"/>
    <mergeCell ref="R351:R352"/>
    <mergeCell ref="R353:R354"/>
    <mergeCell ref="R537:R538"/>
    <mergeCell ref="L535:L536"/>
    <mergeCell ref="R535:R536"/>
    <mergeCell ref="R532:R534"/>
    <mergeCell ref="G532:I534"/>
    <mergeCell ref="L532:L534"/>
    <mergeCell ref="R524:R525"/>
    <mergeCell ref="A512:A543"/>
    <mergeCell ref="E512:E520"/>
    <mergeCell ref="E521:E523"/>
    <mergeCell ref="G535:I536"/>
    <mergeCell ref="R540:R542"/>
    <mergeCell ref="L540:L542"/>
    <mergeCell ref="G540:I542"/>
    <mergeCell ref="R512:R514"/>
    <mergeCell ref="G512:I514"/>
    <mergeCell ref="L512:L514"/>
    <mergeCell ref="G518:I518"/>
    <mergeCell ref="L519:L520"/>
    <mergeCell ref="G519:I520"/>
    <mergeCell ref="G526:I526"/>
    <mergeCell ref="G527:I527"/>
    <mergeCell ref="G528:I528"/>
    <mergeCell ref="G531:I531"/>
    <mergeCell ref="L524:L525"/>
    <mergeCell ref="G524:I525"/>
    <mergeCell ref="G543:I543"/>
    <mergeCell ref="G494:I494"/>
    <mergeCell ref="B512:B543"/>
    <mergeCell ref="E524:E528"/>
    <mergeCell ref="E529:E531"/>
    <mergeCell ref="E532:E539"/>
    <mergeCell ref="E540:E543"/>
    <mergeCell ref="C512:C543"/>
    <mergeCell ref="D512:D543"/>
    <mergeCell ref="G539:I539"/>
    <mergeCell ref="G515:I515"/>
    <mergeCell ref="G516:I516"/>
    <mergeCell ref="G517:I517"/>
    <mergeCell ref="G521:I521"/>
    <mergeCell ref="G529:I530"/>
    <mergeCell ref="L529:L530"/>
    <mergeCell ref="L522:L523"/>
    <mergeCell ref="G522:I523"/>
    <mergeCell ref="B508:B511"/>
    <mergeCell ref="A450:A499"/>
    <mergeCell ref="B450:B499"/>
    <mergeCell ref="C450:C499"/>
    <mergeCell ref="D450:D499"/>
    <mergeCell ref="G456:I456"/>
    <mergeCell ref="G455:I455"/>
    <mergeCell ref="G454:I454"/>
    <mergeCell ref="G453:I453"/>
    <mergeCell ref="G452:I452"/>
    <mergeCell ref="G451:I451"/>
    <mergeCell ref="G450:I450"/>
    <mergeCell ref="E450:E457"/>
    <mergeCell ref="G457:I457"/>
    <mergeCell ref="E467:E469"/>
    <mergeCell ref="G469:I469"/>
    <mergeCell ref="G472:I472"/>
    <mergeCell ref="G471:I471"/>
    <mergeCell ref="G470:I470"/>
    <mergeCell ref="E470:E472"/>
    <mergeCell ref="P503:P505"/>
    <mergeCell ref="O503:O505"/>
    <mergeCell ref="M503:M505"/>
    <mergeCell ref="L503:L505"/>
    <mergeCell ref="N503:N505"/>
    <mergeCell ref="R503:R505"/>
    <mergeCell ref="Q503:Q505"/>
    <mergeCell ref="E506:E507"/>
    <mergeCell ref="G364:I366"/>
    <mergeCell ref="G367:I369"/>
    <mergeCell ref="G370:I372"/>
    <mergeCell ref="G373:I375"/>
    <mergeCell ref="G376:I378"/>
    <mergeCell ref="G379:I382"/>
    <mergeCell ref="E326:E382"/>
    <mergeCell ref="G389:I389"/>
    <mergeCell ref="R355:R357"/>
    <mergeCell ref="R359:R361"/>
    <mergeCell ref="R362:R363"/>
    <mergeCell ref="R364:R366"/>
    <mergeCell ref="R367:R369"/>
    <mergeCell ref="R370:R372"/>
    <mergeCell ref="R373:R375"/>
    <mergeCell ref="R424:R425"/>
  </mergeCells>
  <pageMargins left="0.7" right="0.7" top="0.75" bottom="0.75" header="0" footer="0"/>
  <pageSetup paperSize="8" scale="55" orientation="landscape" r:id="rId1"/>
  <rowBreaks count="3" manualBreakCount="3">
    <brk id="66" max="16383" man="1"/>
    <brk id="137" max="16383" man="1"/>
    <brk id="20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D9C7C-6D98-4FB1-B5B7-92223B242B2A}">
  <dimension ref="D4:J28"/>
  <sheetViews>
    <sheetView view="pageBreakPreview" zoomScale="116" zoomScaleNormal="134" workbookViewId="0">
      <selection activeCell="E19" sqref="E19"/>
    </sheetView>
  </sheetViews>
  <sheetFormatPr defaultRowHeight="14.4" x14ac:dyDescent="0.3"/>
  <cols>
    <col min="4" max="4" width="3.6640625" style="148" bestFit="1" customWidth="1"/>
    <col min="5" max="5" width="15.5546875" customWidth="1"/>
    <col min="6" max="6" width="11.21875" bestFit="1" customWidth="1"/>
    <col min="7" max="7" width="11.5546875" bestFit="1" customWidth="1"/>
  </cols>
  <sheetData>
    <row r="4" spans="4:10" x14ac:dyDescent="0.3">
      <c r="D4" s="179" t="s">
        <v>865</v>
      </c>
      <c r="E4" s="179" t="s">
        <v>1</v>
      </c>
      <c r="F4" s="179" t="s">
        <v>864</v>
      </c>
      <c r="G4" s="179" t="s">
        <v>866</v>
      </c>
      <c r="I4" s="183" t="s">
        <v>868</v>
      </c>
    </row>
    <row r="5" spans="4:10" x14ac:dyDescent="0.3">
      <c r="D5" s="179">
        <v>1</v>
      </c>
      <c r="E5" s="179">
        <v>2</v>
      </c>
      <c r="F5" s="179">
        <v>3</v>
      </c>
      <c r="G5" s="179">
        <v>4</v>
      </c>
    </row>
    <row r="6" spans="4:10" x14ac:dyDescent="0.3">
      <c r="D6" s="445" t="s">
        <v>867</v>
      </c>
      <c r="E6" s="445"/>
      <c r="F6" s="181">
        <f>SUM(F7:F16)</f>
        <v>258936</v>
      </c>
      <c r="G6" s="181">
        <f>SUM(G7:G16)</f>
        <v>258.93600000000004</v>
      </c>
      <c r="I6" s="177" t="s">
        <v>869</v>
      </c>
      <c r="J6">
        <v>12060</v>
      </c>
    </row>
    <row r="7" spans="4:10" x14ac:dyDescent="0.3">
      <c r="D7" s="49">
        <v>1</v>
      </c>
      <c r="E7" s="178" t="s">
        <v>635</v>
      </c>
      <c r="F7" s="182">
        <v>45812</v>
      </c>
      <c r="G7" s="180">
        <f>F7/1000</f>
        <v>45.811999999999998</v>
      </c>
      <c r="I7" s="177" t="s">
        <v>870</v>
      </c>
      <c r="J7">
        <f>J8-J6</f>
        <v>23000</v>
      </c>
    </row>
    <row r="8" spans="4:10" x14ac:dyDescent="0.3">
      <c r="D8" s="49">
        <v>2</v>
      </c>
      <c r="E8" s="178" t="s">
        <v>857</v>
      </c>
      <c r="F8" s="182">
        <v>65992</v>
      </c>
      <c r="G8" s="180">
        <f t="shared" ref="G8:G16" si="0">F8/1000</f>
        <v>65.992000000000004</v>
      </c>
      <c r="J8">
        <v>35060</v>
      </c>
    </row>
    <row r="9" spans="4:10" x14ac:dyDescent="0.3">
      <c r="D9" s="49">
        <v>3</v>
      </c>
      <c r="E9" s="178" t="s">
        <v>636</v>
      </c>
      <c r="F9" s="182">
        <v>21977</v>
      </c>
      <c r="G9" s="180">
        <f t="shared" si="0"/>
        <v>21.977</v>
      </c>
    </row>
    <row r="10" spans="4:10" x14ac:dyDescent="0.3">
      <c r="D10" s="49">
        <v>4</v>
      </c>
      <c r="E10" s="178" t="s">
        <v>637</v>
      </c>
      <c r="F10" s="182">
        <v>14710</v>
      </c>
      <c r="G10" s="180">
        <f t="shared" si="0"/>
        <v>14.71</v>
      </c>
    </row>
    <row r="11" spans="4:10" x14ac:dyDescent="0.3">
      <c r="D11" s="49">
        <v>5</v>
      </c>
      <c r="E11" s="178" t="s">
        <v>858</v>
      </c>
      <c r="F11" s="182">
        <v>4280</v>
      </c>
      <c r="G11" s="180">
        <f t="shared" si="0"/>
        <v>4.28</v>
      </c>
    </row>
    <row r="12" spans="4:10" x14ac:dyDescent="0.3">
      <c r="D12" s="49">
        <v>6</v>
      </c>
      <c r="E12" s="178" t="s">
        <v>859</v>
      </c>
      <c r="F12" s="182">
        <v>81137</v>
      </c>
      <c r="G12" s="180">
        <f t="shared" si="0"/>
        <v>81.137</v>
      </c>
    </row>
    <row r="13" spans="4:10" x14ac:dyDescent="0.3">
      <c r="D13" s="49">
        <v>7</v>
      </c>
      <c r="E13" s="178" t="s">
        <v>860</v>
      </c>
      <c r="F13" s="182">
        <v>9250</v>
      </c>
      <c r="G13" s="180">
        <f t="shared" si="0"/>
        <v>9.25</v>
      </c>
    </row>
    <row r="14" spans="4:10" x14ac:dyDescent="0.3">
      <c r="D14" s="49">
        <v>8</v>
      </c>
      <c r="E14" s="178" t="s">
        <v>861</v>
      </c>
      <c r="F14" s="182">
        <v>4498</v>
      </c>
      <c r="G14" s="180">
        <f t="shared" si="0"/>
        <v>4.4980000000000002</v>
      </c>
    </row>
    <row r="15" spans="4:10" x14ac:dyDescent="0.3">
      <c r="D15" s="49">
        <v>9</v>
      </c>
      <c r="E15" s="178" t="s">
        <v>862</v>
      </c>
      <c r="F15" s="182">
        <v>900</v>
      </c>
      <c r="G15" s="180">
        <f t="shared" si="0"/>
        <v>0.9</v>
      </c>
    </row>
    <row r="16" spans="4:10" x14ac:dyDescent="0.3">
      <c r="D16" s="49">
        <v>10</v>
      </c>
      <c r="E16" s="178" t="s">
        <v>863</v>
      </c>
      <c r="F16" s="182">
        <v>10380</v>
      </c>
      <c r="G16" s="180">
        <f t="shared" si="0"/>
        <v>10.38</v>
      </c>
    </row>
    <row r="19" spans="4:4" x14ac:dyDescent="0.3">
      <c r="D19" s="148" t="s">
        <v>871</v>
      </c>
    </row>
    <row r="20" spans="4:4" x14ac:dyDescent="0.3">
      <c r="D20" s="148" t="s">
        <v>872</v>
      </c>
    </row>
    <row r="21" spans="4:4" x14ac:dyDescent="0.3">
      <c r="D21" s="148" t="s">
        <v>873</v>
      </c>
    </row>
    <row r="22" spans="4:4" x14ac:dyDescent="0.3">
      <c r="D22" s="148" t="s">
        <v>874</v>
      </c>
    </row>
    <row r="23" spans="4:4" x14ac:dyDescent="0.3">
      <c r="D23" s="148" t="s">
        <v>875</v>
      </c>
    </row>
    <row r="24" spans="4:4" x14ac:dyDescent="0.3">
      <c r="D24" s="148" t="s">
        <v>876</v>
      </c>
    </row>
    <row r="25" spans="4:4" x14ac:dyDescent="0.3">
      <c r="D25" s="148" t="s">
        <v>877</v>
      </c>
    </row>
    <row r="26" spans="4:4" x14ac:dyDescent="0.3">
      <c r="D26" s="148" t="s">
        <v>878</v>
      </c>
    </row>
    <row r="27" spans="4:4" x14ac:dyDescent="0.3">
      <c r="D27" s="148" t="s">
        <v>879</v>
      </c>
    </row>
    <row r="28" spans="4:4" x14ac:dyDescent="0.3">
      <c r="D28" s="148" t="s">
        <v>880</v>
      </c>
    </row>
  </sheetData>
  <mergeCells count="1">
    <mergeCell ref="D6:E6"/>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Rekap Inventarisasi</vt:lpstr>
      <vt:lpstr>Sheet1</vt:lpstr>
      <vt:lpstr>'Rekap Inventarisasi'!Print_Area</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95018014 Solehudin</dc:creator>
  <cp:lastModifiedBy>Adzhary Dwi Putra Anwar</cp:lastModifiedBy>
  <cp:lastPrinted>2024-10-06T11:36:48Z</cp:lastPrinted>
  <dcterms:created xsi:type="dcterms:W3CDTF">2024-09-17T00:07:03Z</dcterms:created>
  <dcterms:modified xsi:type="dcterms:W3CDTF">2025-04-28T02:14:02Z</dcterms:modified>
</cp:coreProperties>
</file>